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955" yWindow="-195" windowWidth="22935" windowHeight="12615"/>
  </bookViews>
  <sheets>
    <sheet name="Lisa 1" sheetId="4" r:id="rId1"/>
    <sheet name="Lisa 2" sheetId="5" r:id="rId2"/>
    <sheet name="Lisa 3" sheetId="10" r:id="rId3"/>
  </sheets>
  <definedNames>
    <definedName name="_xlnm.Print_Titles" localSheetId="0">'Lisa 1'!$4:$5</definedName>
  </definedNames>
  <calcPr calcId="125725"/>
</workbook>
</file>

<file path=xl/calcChain.xml><?xml version="1.0" encoding="utf-8"?>
<calcChain xmlns="http://schemas.openxmlformats.org/spreadsheetml/2006/main">
  <c r="L29" i="10"/>
  <c r="M29"/>
  <c r="N29"/>
  <c r="O29"/>
  <c r="P29"/>
  <c r="Q29"/>
  <c r="R29"/>
  <c r="S29"/>
  <c r="T29"/>
  <c r="U29"/>
  <c r="V29"/>
  <c r="W29"/>
  <c r="X29"/>
  <c r="Y29"/>
  <c r="Z29"/>
  <c r="K29"/>
  <c r="J29"/>
  <c r="Y28"/>
  <c r="Y16"/>
  <c r="Y12"/>
  <c r="Y10"/>
  <c r="F16"/>
  <c r="G16"/>
  <c r="H16"/>
  <c r="I16"/>
  <c r="L16"/>
  <c r="M16"/>
  <c r="N16"/>
  <c r="O16"/>
  <c r="P16"/>
  <c r="Q16"/>
  <c r="R16"/>
  <c r="S16"/>
  <c r="T16"/>
  <c r="U16"/>
  <c r="V16"/>
  <c r="W16"/>
  <c r="X16"/>
  <c r="Z16"/>
  <c r="F12"/>
  <c r="G12"/>
  <c r="H12"/>
  <c r="I12"/>
  <c r="L12"/>
  <c r="M12"/>
  <c r="N12"/>
  <c r="O12"/>
  <c r="P12"/>
  <c r="Q12"/>
  <c r="R12"/>
  <c r="S12"/>
  <c r="T12"/>
  <c r="U12"/>
  <c r="W12"/>
  <c r="X12"/>
  <c r="Z12"/>
  <c r="H10"/>
  <c r="F28"/>
  <c r="G28"/>
  <c r="H28"/>
  <c r="I28"/>
  <c r="E27"/>
  <c r="E26"/>
  <c r="J22"/>
  <c r="E22"/>
  <c r="E21"/>
  <c r="J20"/>
  <c r="J21"/>
  <c r="E20"/>
  <c r="J18"/>
  <c r="E18"/>
  <c r="V14"/>
  <c r="J14" s="1"/>
  <c r="V13"/>
  <c r="J13" s="1"/>
  <c r="E13"/>
  <c r="E14"/>
  <c r="E15"/>
  <c r="E17"/>
  <c r="E19"/>
  <c r="E23"/>
  <c r="E24"/>
  <c r="E11"/>
  <c r="E7"/>
  <c r="E8"/>
  <c r="E9"/>
  <c r="G10"/>
  <c r="I10"/>
  <c r="F10"/>
  <c r="E6"/>
  <c r="M9"/>
  <c r="J9" s="1"/>
  <c r="Z28"/>
  <c r="X28"/>
  <c r="W28"/>
  <c r="V28"/>
  <c r="U28"/>
  <c r="T28"/>
  <c r="S28"/>
  <c r="R28"/>
  <c r="Q28"/>
  <c r="P28"/>
  <c r="O28"/>
  <c r="N28"/>
  <c r="M28"/>
  <c r="L28"/>
  <c r="J27"/>
  <c r="J26"/>
  <c r="J24"/>
  <c r="J23"/>
  <c r="J19"/>
  <c r="J17"/>
  <c r="J15"/>
  <c r="J11"/>
  <c r="Z10"/>
  <c r="X10"/>
  <c r="W10"/>
  <c r="V10"/>
  <c r="U10"/>
  <c r="T10"/>
  <c r="S10"/>
  <c r="R10"/>
  <c r="Q10"/>
  <c r="P10"/>
  <c r="O10"/>
  <c r="N10"/>
  <c r="L10"/>
  <c r="J8"/>
  <c r="J7"/>
  <c r="J6"/>
  <c r="C37" i="4"/>
  <c r="T25" i="10" l="1"/>
  <c r="P25"/>
  <c r="L25"/>
  <c r="Y25"/>
  <c r="X25"/>
  <c r="I25"/>
  <c r="I29" s="1"/>
  <c r="Z25"/>
  <c r="J16"/>
  <c r="E16"/>
  <c r="U25"/>
  <c r="M25"/>
  <c r="E12"/>
  <c r="R25"/>
  <c r="N25"/>
  <c r="H25"/>
  <c r="H29" s="1"/>
  <c r="J12"/>
  <c r="Q25"/>
  <c r="G25"/>
  <c r="G29" s="1"/>
  <c r="S25"/>
  <c r="E28"/>
  <c r="V12"/>
  <c r="V25" s="1"/>
  <c r="W25"/>
  <c r="O25"/>
  <c r="F25"/>
  <c r="F29" s="1"/>
  <c r="E10"/>
  <c r="M10"/>
  <c r="J28"/>
  <c r="J10"/>
  <c r="E31" i="4"/>
  <c r="F31"/>
  <c r="G31"/>
  <c r="H31"/>
  <c r="I31"/>
  <c r="J31"/>
  <c r="D31"/>
  <c r="C30"/>
  <c r="C27"/>
  <c r="D28"/>
  <c r="C24"/>
  <c r="C20"/>
  <c r="C17"/>
  <c r="C16"/>
  <c r="E28"/>
  <c r="C10"/>
  <c r="F28"/>
  <c r="G28"/>
  <c r="H28"/>
  <c r="I28"/>
  <c r="J28"/>
  <c r="E39"/>
  <c r="F39"/>
  <c r="G39"/>
  <c r="H39"/>
  <c r="I39"/>
  <c r="J39"/>
  <c r="D39"/>
  <c r="D35"/>
  <c r="E35"/>
  <c r="F35"/>
  <c r="G35"/>
  <c r="H35"/>
  <c r="I35"/>
  <c r="J35"/>
  <c r="D33"/>
  <c r="E33"/>
  <c r="F33"/>
  <c r="G33"/>
  <c r="H33"/>
  <c r="I33"/>
  <c r="J33"/>
  <c r="C28"/>
  <c r="C29"/>
  <c r="C32"/>
  <c r="C34"/>
  <c r="C36"/>
  <c r="C38"/>
  <c r="C14"/>
  <c r="C15"/>
  <c r="C18"/>
  <c r="C19"/>
  <c r="C21"/>
  <c r="C22"/>
  <c r="C23"/>
  <c r="C25"/>
  <c r="C26"/>
  <c r="F12"/>
  <c r="G12"/>
  <c r="H12"/>
  <c r="I12"/>
  <c r="J12"/>
  <c r="E12"/>
  <c r="D12"/>
  <c r="C11"/>
  <c r="C8"/>
  <c r="C9"/>
  <c r="C7"/>
  <c r="C6"/>
  <c r="E25" i="10" l="1"/>
  <c r="E29" s="1"/>
  <c r="J25"/>
  <c r="C7" i="5"/>
  <c r="C13" i="4"/>
  <c r="C12"/>
  <c r="H40"/>
  <c r="F40"/>
  <c r="I40"/>
  <c r="E40"/>
  <c r="D40"/>
  <c r="J40"/>
  <c r="G40"/>
  <c r="C39"/>
  <c r="C35"/>
  <c r="C33"/>
  <c r="C31"/>
  <c r="C40" l="1"/>
</calcChain>
</file>

<file path=xl/sharedStrings.xml><?xml version="1.0" encoding="utf-8"?>
<sst xmlns="http://schemas.openxmlformats.org/spreadsheetml/2006/main" count="239" uniqueCount="153">
  <si>
    <t>koolituskulud</t>
  </si>
  <si>
    <t>09110</t>
  </si>
  <si>
    <t>08105</t>
  </si>
  <si>
    <t>09212</t>
  </si>
  <si>
    <t>08106</t>
  </si>
  <si>
    <t>08203</t>
  </si>
  <si>
    <t>09609</t>
  </si>
  <si>
    <t>tegevusala</t>
  </si>
  <si>
    <t>/allkirjastatud digitaalselt/</t>
  </si>
  <si>
    <t>Jüri Mölder</t>
  </si>
  <si>
    <t>Linnasekretär</t>
  </si>
  <si>
    <t>KOKKU TULUD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</si>
  <si>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</si>
  <si>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</si>
  <si>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</si>
  <si>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</si>
  <si>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</si>
  <si>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</si>
  <si>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</si>
  <si>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</si>
  <si>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Klaabu</t>
  </si>
  <si>
    <t>Tartu Lasteaed Krõll</t>
  </si>
  <si>
    <t>Tartu Lasteaed Lotte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</si>
  <si>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</si>
  <si>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</si>
  <si>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</si>
  <si>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</si>
  <si>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</si>
  <si>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</si>
  <si>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</si>
  <si>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</si>
  <si>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</si>
  <si>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</si>
  <si>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</si>
  <si>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</si>
  <si>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Sipsik</t>
  </si>
  <si>
    <t>Tartu Lasteaed Sirel</t>
  </si>
  <si>
    <t>Tartu Lasteaed Triinu ja Taavi</t>
  </si>
  <si>
    <t>Tartu Lasteaed Tõruke</t>
  </si>
  <si>
    <t>Tartu Lastesõim Mesipuu</t>
  </si>
  <si>
    <t>Tartu Maarjamõisa Lasteaed</t>
  </si>
  <si>
    <t>Tartu Tähtvere Lasteaed</t>
  </si>
  <si>
    <t>Haridusosakond</t>
  </si>
  <si>
    <t>KOKKU</t>
  </si>
  <si>
    <t>Töötajate
töötasu</t>
  </si>
  <si>
    <t>Personali-
kuludega
kaasnevad 
maksud</t>
  </si>
  <si>
    <t>Koolituskulud</t>
  </si>
  <si>
    <t>Kinnistute, hoonete ja ruumide majandamis-
kulud</t>
  </si>
  <si>
    <t>Inventari-kulud</t>
  </si>
  <si>
    <t>Masinate- ja seadmete ülalpidamiskulud</t>
  </si>
  <si>
    <t>Toitlustus-kulud</t>
  </si>
  <si>
    <t>Õppevahendid</t>
  </si>
  <si>
    <t>Tartu Maarja Kool</t>
  </si>
  <si>
    <t>Tartu Herbert Masingu Kool</t>
  </si>
  <si>
    <t>Tartu Jaan Poska Gümnaasium</t>
  </si>
  <si>
    <t>Tartu Kesklinna Kool</t>
  </si>
  <si>
    <t>Tartu Kroonuaia Kool</t>
  </si>
  <si>
    <t>Tartu Mart Reiniku Kool</t>
  </si>
  <si>
    <t>Tartu Veeriku Kool</t>
  </si>
  <si>
    <t>KOKKU 09212</t>
  </si>
  <si>
    <t>Tartu Annelinna Gümnaasium</t>
  </si>
  <si>
    <t>Tartu Descartes´i Lütseum</t>
  </si>
  <si>
    <t>Tartu Forseliuse Gümnaasium</t>
  </si>
  <si>
    <t>Hugo Treffneri Gümnaasium</t>
  </si>
  <si>
    <t>Tartu Karlova Gümnaasium</t>
  </si>
  <si>
    <t>Tartu Kivilinna Gümnaasium</t>
  </si>
  <si>
    <t>Tartu Kommertsgümnaasium</t>
  </si>
  <si>
    <t>Tartu Kunstigümnaasium</t>
  </si>
  <si>
    <t>Miina Härma Gümnaasium</t>
  </si>
  <si>
    <t>Tartu Raatuse Gümnaasium</t>
  </si>
  <si>
    <t>Tartu Tamme Gümnaasium</t>
  </si>
  <si>
    <t>Tartu Vene Lütseum</t>
  </si>
  <si>
    <t>KOKKU 09220</t>
  </si>
  <si>
    <t>Tartu Täiskasvanute Gümnaasium</t>
  </si>
  <si>
    <t>KOKKU 09221</t>
  </si>
  <si>
    <t>KOKKU 09600 koolitransport</t>
  </si>
  <si>
    <t xml:space="preserve">Haridusosakond </t>
  </si>
  <si>
    <t>KOKKU 09601 koolitoit</t>
  </si>
  <si>
    <t>Hariduse Tugiteenuste Keskus</t>
  </si>
  <si>
    <t>KOKKU 09609</t>
  </si>
  <si>
    <t>I Muusikakool</t>
  </si>
  <si>
    <t>II Muusikakool</t>
  </si>
  <si>
    <t>Lille Maja</t>
  </si>
  <si>
    <t>Anne Noortekeskus</t>
  </si>
  <si>
    <t>Linnamuuseum</t>
  </si>
  <si>
    <t>3500.03</t>
  </si>
  <si>
    <t xml:space="preserve">allikas*
</t>
  </si>
  <si>
    <t>haridusosakond</t>
  </si>
  <si>
    <t>muud maj teenused</t>
  </si>
  <si>
    <t>ühisüritused</t>
  </si>
  <si>
    <t>VVlg2</t>
  </si>
  <si>
    <t>HarMin</t>
  </si>
  <si>
    <t>Maarja Kooli lasteaed</t>
  </si>
  <si>
    <t>Koolieelsed lasteasutused 
kokku, sh:</t>
  </si>
  <si>
    <t>muu puuetega inimeste sotsiaalne kaitse</t>
  </si>
  <si>
    <t>toetused puuetega inimestele</t>
  </si>
  <si>
    <t>tegevusala kood</t>
  </si>
  <si>
    <t>tegevusala nimetus</t>
  </si>
  <si>
    <t>allikas*</t>
  </si>
  <si>
    <t>toimetulekutoetus</t>
  </si>
  <si>
    <t>muu perede ja laste sotsiaalne kaitse</t>
  </si>
  <si>
    <t>laste toetus</t>
  </si>
  <si>
    <t>01112</t>
  </si>
  <si>
    <t>sotsiaalabi osakonna ülalpidamiskulud</t>
  </si>
  <si>
    <t>ametnike töötasu</t>
  </si>
  <si>
    <t>KOKKU Sotsiaalabi osakond</t>
  </si>
  <si>
    <t>08201</t>
  </si>
  <si>
    <t>raamatukogud</t>
  </si>
  <si>
    <t>KultMin</t>
  </si>
  <si>
    <t>teavikute soetus</t>
  </si>
  <si>
    <t>ning aasta alguse jääkide kuludeks suunamine ja kulude jaotus asutuste  ning kuluklassifikaatori lõikes (eurodes)</t>
  </si>
  <si>
    <t>*</t>
  </si>
  <si>
    <t>eelarve liik**</t>
  </si>
  <si>
    <t>**</t>
  </si>
  <si>
    <t>lastehuvikoolid</t>
  </si>
  <si>
    <t>kultuuri- ja vabaaja üritused</t>
  </si>
  <si>
    <t>lähetused</t>
  </si>
  <si>
    <t>Lastekunstikool</t>
  </si>
  <si>
    <t>08202</t>
  </si>
  <si>
    <t>Tiigi Seltsimaja</t>
  </si>
  <si>
    <t>KOKKU
KULUD</t>
  </si>
  <si>
    <t>3500.00</t>
  </si>
  <si>
    <t>3500.02</t>
  </si>
  <si>
    <t>3500.8</t>
  </si>
  <si>
    <t>toetus riigiasutustelt</t>
  </si>
  <si>
    <t>toetus avalik-õiguslikelt</t>
  </si>
  <si>
    <t>toetus muudelt residentidelt</t>
  </si>
  <si>
    <t>KOKKU Kultuuriosakond</t>
  </si>
  <si>
    <t>EKulk</t>
  </si>
  <si>
    <t>05600</t>
  </si>
  <si>
    <t>KIK</t>
  </si>
  <si>
    <t>toetus sihtasutustelt</t>
  </si>
  <si>
    <t>KOKKU Linnamajanduse osakond</t>
  </si>
  <si>
    <t>Arenduskulud</t>
  </si>
  <si>
    <t>rajatiste korrashoid</t>
  </si>
  <si>
    <t>06400</t>
  </si>
  <si>
    <t>tänavavalgustus</t>
  </si>
  <si>
    <t>laste huvialamajad ja keskused</t>
  </si>
  <si>
    <t>muu keskkonnakaitse</t>
  </si>
  <si>
    <t>*VVlg2 - riigi toetusfond</t>
  </si>
  <si>
    <t>*HarMin- Haridus- ja teadusministeerium</t>
  </si>
  <si>
    <t>maksud töötasudelt</t>
  </si>
  <si>
    <t xml:space="preserve">Tartu linna 2013. a haridusosakonna finantseerimiseelarve (riigi toetusfondi) kulude jaotus </t>
  </si>
  <si>
    <t>koolieelsete lasteasutuste ja kuluklassifikaatori lõikes (eurodes)</t>
  </si>
  <si>
    <t>põhivara soetus</t>
  </si>
  <si>
    <t>muud ettearvamatud majanduskulud</t>
  </si>
  <si>
    <t>VVlg2 - riigi toetusfond, HarMin - Haridusministeerium, KultMIn-Kultuuriministeerium, EKulK - Eesti Kultuurkapital, KIK - Keskkonnainvesteeringute Keskus</t>
  </si>
  <si>
    <t>11 - finantseerimiseelarve investeerimiskulud</t>
  </si>
  <si>
    <t>21 - finantseerimiseelarve põhitegevuse kulud</t>
  </si>
  <si>
    <t>25 - majandamiseelarve põhitegevuse kulud sihtotstarbeliste kulude katteks saadud toetuste arvel</t>
  </si>
  <si>
    <t xml:space="preserve">Tartu linna 2013. a kultuuri-, linnamajanduse  ja sotsiaalabi osakonna finantseerimiseelarve (riiklike vahendite arvel) ja majandamiseelarve sihtotstarbeliste vahendite täiendavate laekumiste </t>
  </si>
  <si>
    <t xml:space="preserve">Tartu linna 2013. a haridusosakonna finantseerimiseelarve (riiklike vahendite arvel) </t>
  </si>
  <si>
    <t>kulude jaotus koolide ja kuluklassifikaatori lõikes (eurodes)</t>
  </si>
</sst>
</file>

<file path=xl/styles.xml><?xml version="1.0" encoding="utf-8"?>
<styleSheet xmlns="http://schemas.openxmlformats.org/spreadsheetml/2006/main">
  <numFmts count="5">
    <numFmt numFmtId="43" formatCode="_-* #,##0.00\ _k_r_-;\-* #,##0.00\ _k_r_-;_-* &quot;-&quot;??\ _k_r_-;_-@_-"/>
    <numFmt numFmtId="164" formatCode="_(* #,##0.00_);_(* \(#,##0.00\);_(* &quot;-&quot;??_);_(@_)"/>
    <numFmt numFmtId="165" formatCode="#,##0.0"/>
    <numFmt numFmtId="166" formatCode="#,##0_ ;\-#,##0\ "/>
    <numFmt numFmtId="167" formatCode="_-* #,##0.0\ _k_r_-;\-* #,##0.0\ _k_r_-;_-* &quot;-&quot;??\ _k_r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0" fontId="2" fillId="0" borderId="0" xfId="0" quotePrefix="1" applyFont="1"/>
    <xf numFmtId="0" fontId="2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2" applyFont="1" applyBorder="1"/>
    <xf numFmtId="1" fontId="5" fillId="0" borderId="1" xfId="1" applyNumberFormat="1" applyFont="1" applyBorder="1" applyAlignment="1" applyProtection="1">
      <alignment horizontal="center"/>
      <protection locked="0"/>
    </xf>
    <xf numFmtId="1" fontId="5" fillId="0" borderId="1" xfId="2" applyNumberFormat="1" applyFont="1" applyBorder="1"/>
    <xf numFmtId="1" fontId="5" fillId="0" borderId="1" xfId="1" applyNumberFormat="1" applyFont="1" applyFill="1" applyBorder="1" applyAlignment="1" applyProtection="1">
      <alignment horizontal="center"/>
      <protection locked="0"/>
    </xf>
    <xf numFmtId="0" fontId="4" fillId="0" borderId="7" xfId="2" applyFont="1" applyFill="1" applyBorder="1"/>
    <xf numFmtId="3" fontId="5" fillId="0" borderId="12" xfId="2" applyNumberFormat="1" applyFont="1" applyFill="1" applyBorder="1"/>
    <xf numFmtId="0" fontId="5" fillId="0" borderId="3" xfId="2" applyFont="1" applyFill="1" applyBorder="1"/>
    <xf numFmtId="3" fontId="5" fillId="0" borderId="3" xfId="2" applyNumberFormat="1" applyFont="1" applyFill="1" applyBorder="1"/>
    <xf numFmtId="3" fontId="5" fillId="0" borderId="1" xfId="2" applyNumberFormat="1" applyFont="1" applyFill="1" applyBorder="1"/>
    <xf numFmtId="0" fontId="4" fillId="0" borderId="2" xfId="2" applyFont="1" applyFill="1" applyBorder="1"/>
    <xf numFmtId="165" fontId="8" fillId="0" borderId="0" xfId="2" applyNumberFormat="1" applyFont="1" applyBorder="1"/>
    <xf numFmtId="165" fontId="8" fillId="0" borderId="8" xfId="2" applyNumberFormat="1" applyFont="1" applyBorder="1"/>
    <xf numFmtId="0" fontId="4" fillId="0" borderId="9" xfId="2" applyFont="1" applyFill="1" applyBorder="1"/>
    <xf numFmtId="0" fontId="5" fillId="0" borderId="9" xfId="2" applyFont="1" applyFill="1" applyBorder="1"/>
    <xf numFmtId="3" fontId="4" fillId="0" borderId="0" xfId="2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 applyProtection="1">
      <alignment horizontal="right"/>
      <protection locked="0"/>
    </xf>
    <xf numFmtId="3" fontId="4" fillId="0" borderId="8" xfId="1" applyNumberFormat="1" applyFont="1" applyFill="1" applyBorder="1" applyAlignment="1" applyProtection="1">
      <alignment horizontal="right"/>
      <protection locked="0"/>
    </xf>
    <xf numFmtId="3" fontId="4" fillId="0" borderId="8" xfId="2" applyNumberFormat="1" applyFont="1" applyFill="1" applyBorder="1" applyAlignment="1">
      <alignment horizontal="right"/>
    </xf>
    <xf numFmtId="3" fontId="8" fillId="0" borderId="0" xfId="2" applyNumberFormat="1" applyFont="1"/>
    <xf numFmtId="3" fontId="5" fillId="0" borderId="4" xfId="2" applyNumberFormat="1" applyFont="1" applyFill="1" applyBorder="1"/>
    <xf numFmtId="3" fontId="4" fillId="0" borderId="10" xfId="2" applyNumberFormat="1" applyFont="1" applyFill="1" applyBorder="1" applyAlignment="1">
      <alignment horizontal="right"/>
    </xf>
    <xf numFmtId="3" fontId="4" fillId="0" borderId="11" xfId="2" applyNumberFormat="1" applyFont="1" applyFill="1" applyBorder="1" applyAlignment="1">
      <alignment horizontal="right"/>
    </xf>
    <xf numFmtId="3" fontId="5" fillId="0" borderId="10" xfId="2" applyNumberFormat="1" applyFont="1" applyFill="1" applyBorder="1"/>
    <xf numFmtId="167" fontId="4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167" fontId="4" fillId="0" borderId="3" xfId="1" applyNumberFormat="1" applyFont="1" applyFill="1" applyBorder="1" applyAlignment="1" applyProtection="1">
      <alignment horizontal="center" vertical="center" textRotation="90" wrapText="1"/>
    </xf>
    <xf numFmtId="167" fontId="4" fillId="0" borderId="1" xfId="1" applyNumberFormat="1" applyFont="1" applyBorder="1" applyAlignment="1" applyProtection="1">
      <alignment horizontal="center" vertical="center" textRotation="90" wrapText="1"/>
    </xf>
    <xf numFmtId="0" fontId="4" fillId="0" borderId="1" xfId="2" applyFont="1" applyBorder="1" applyAlignment="1">
      <alignment horizontal="center" wrapText="1"/>
    </xf>
    <xf numFmtId="166" fontId="4" fillId="0" borderId="13" xfId="0" applyNumberFormat="1" applyFont="1" applyFill="1" applyBorder="1"/>
    <xf numFmtId="166" fontId="4" fillId="0" borderId="0" xfId="0" applyNumberFormat="1" applyFont="1" applyFill="1" applyBorder="1" applyAlignment="1">
      <alignment horizontal="right"/>
    </xf>
    <xf numFmtId="3" fontId="5" fillId="0" borderId="2" xfId="2" applyNumberFormat="1" applyFont="1" applyFill="1" applyBorder="1"/>
    <xf numFmtId="3" fontId="5" fillId="0" borderId="5" xfId="2" applyNumberFormat="1" applyFont="1" applyFill="1" applyBorder="1"/>
    <xf numFmtId="0" fontId="5" fillId="0" borderId="1" xfId="2" applyFont="1" applyFill="1" applyBorder="1"/>
    <xf numFmtId="0" fontId="2" fillId="0" borderId="14" xfId="0" applyFont="1" applyBorder="1"/>
    <xf numFmtId="3" fontId="0" fillId="0" borderId="16" xfId="0" applyNumberFormat="1" applyBorder="1"/>
    <xf numFmtId="0" fontId="2" fillId="0" borderId="17" xfId="0" applyFont="1" applyBorder="1"/>
    <xf numFmtId="3" fontId="0" fillId="0" borderId="18" xfId="0" applyNumberFormat="1" applyBorder="1"/>
    <xf numFmtId="0" fontId="2" fillId="0" borderId="19" xfId="0" applyFont="1" applyBorder="1"/>
    <xf numFmtId="3" fontId="4" fillId="0" borderId="2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2" fillId="0" borderId="15" xfId="0" quotePrefix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20" xfId="0" quotePrefix="1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7" xfId="2" quotePrefix="1" applyFont="1" applyFill="1" applyBorder="1" applyAlignment="1">
      <alignment horizontal="right"/>
    </xf>
    <xf numFmtId="0" fontId="4" fillId="0" borderId="7" xfId="2" applyFont="1" applyFill="1" applyBorder="1" applyAlignment="1">
      <alignment horizontal="right"/>
    </xf>
    <xf numFmtId="0" fontId="4" fillId="0" borderId="1" xfId="2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9" fillId="0" borderId="0" xfId="0" applyFont="1"/>
    <xf numFmtId="3" fontId="4" fillId="0" borderId="12" xfId="2" applyNumberFormat="1" applyFont="1" applyFill="1" applyBorder="1"/>
    <xf numFmtId="0" fontId="4" fillId="0" borderId="7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right"/>
    </xf>
    <xf numFmtId="3" fontId="4" fillId="0" borderId="7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/>
    </xf>
    <xf numFmtId="0" fontId="5" fillId="0" borderId="1" xfId="2" applyFont="1" applyBorder="1"/>
    <xf numFmtId="3" fontId="5" fillId="0" borderId="7" xfId="2" applyNumberFormat="1" applyFont="1" applyFill="1" applyBorder="1" applyAlignment="1">
      <alignment horizontal="right"/>
    </xf>
    <xf numFmtId="0" fontId="10" fillId="0" borderId="0" xfId="0" applyFont="1"/>
    <xf numFmtId="0" fontId="3" fillId="0" borderId="0" xfId="0" quotePrefix="1" applyFont="1"/>
    <xf numFmtId="0" fontId="4" fillId="0" borderId="7" xfId="2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1" xfId="2" applyFont="1" applyBorder="1" applyAlignment="1">
      <alignment horizontal="right"/>
    </xf>
    <xf numFmtId="0" fontId="4" fillId="0" borderId="1" xfId="2" applyFont="1" applyBorder="1" applyAlignment="1">
      <alignment horizontal="center" vertical="center" textRotation="90"/>
    </xf>
    <xf numFmtId="3" fontId="4" fillId="0" borderId="22" xfId="2" applyNumberFormat="1" applyFont="1" applyFill="1" applyBorder="1" applyAlignment="1">
      <alignment horizontal="right"/>
    </xf>
    <xf numFmtId="3" fontId="4" fillId="0" borderId="13" xfId="2" applyNumberFormat="1" applyFont="1" applyFill="1" applyBorder="1" applyAlignment="1">
      <alignment horizontal="right"/>
    </xf>
    <xf numFmtId="3" fontId="4" fillId="0" borderId="23" xfId="2" applyNumberFormat="1" applyFont="1" applyFill="1" applyBorder="1" applyAlignment="1">
      <alignment horizontal="right"/>
    </xf>
    <xf numFmtId="3" fontId="4" fillId="0" borderId="9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right"/>
    </xf>
    <xf numFmtId="3" fontId="5" fillId="0" borderId="24" xfId="2" applyNumberFormat="1" applyFont="1" applyFill="1" applyBorder="1" applyAlignment="1">
      <alignment horizontal="right"/>
    </xf>
    <xf numFmtId="0" fontId="4" fillId="0" borderId="3" xfId="2" applyFont="1" applyBorder="1"/>
    <xf numFmtId="1" fontId="5" fillId="0" borderId="24" xfId="1" applyNumberFormat="1" applyFont="1" applyBorder="1" applyAlignment="1" applyProtection="1">
      <alignment horizontal="center"/>
      <protection locked="0"/>
    </xf>
    <xf numFmtId="3" fontId="5" fillId="0" borderId="24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3" fontId="5" fillId="0" borderId="8" xfId="2" applyNumberFormat="1" applyFont="1" applyFill="1" applyBorder="1" applyAlignment="1">
      <alignment horizontal="right"/>
    </xf>
    <xf numFmtId="3" fontId="5" fillId="0" borderId="11" xfId="2" applyNumberFormat="1" applyFont="1" applyFill="1" applyBorder="1"/>
    <xf numFmtId="3" fontId="4" fillId="0" borderId="7" xfId="2" applyNumberFormat="1" applyFont="1" applyFill="1" applyBorder="1"/>
    <xf numFmtId="0" fontId="5" fillId="0" borderId="24" xfId="2" applyFont="1" applyBorder="1"/>
    <xf numFmtId="3" fontId="4" fillId="0" borderId="3" xfId="2" applyNumberFormat="1" applyFont="1" applyFill="1" applyBorder="1" applyAlignment="1">
      <alignment horizontal="right"/>
    </xf>
    <xf numFmtId="0" fontId="0" fillId="0" borderId="0" xfId="0" applyFont="1"/>
    <xf numFmtId="167" fontId="4" fillId="0" borderId="1" xfId="1" applyNumberFormat="1" applyFont="1" applyFill="1" applyBorder="1" applyAlignment="1" applyProtection="1">
      <alignment horizontal="center" vertical="center" textRotation="90" wrapText="1"/>
    </xf>
    <xf numFmtId="3" fontId="4" fillId="0" borderId="22" xfId="2" applyNumberFormat="1" applyFont="1" applyFill="1" applyBorder="1"/>
    <xf numFmtId="3" fontId="4" fillId="0" borderId="13" xfId="1" applyNumberFormat="1" applyFont="1" applyFill="1" applyBorder="1" applyAlignment="1" applyProtection="1">
      <alignment horizontal="right"/>
      <protection locked="0"/>
    </xf>
    <xf numFmtId="3" fontId="4" fillId="0" borderId="23" xfId="1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Fill="1" applyBorder="1"/>
    <xf numFmtId="3" fontId="4" fillId="0" borderId="3" xfId="2" applyNumberFormat="1" applyFont="1" applyFill="1" applyBorder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12" workbookViewId="0">
      <selection activeCell="D47" sqref="D47"/>
    </sheetView>
  </sheetViews>
  <sheetFormatPr defaultRowHeight="15"/>
  <cols>
    <col min="1" max="1" width="26.42578125" customWidth="1"/>
    <col min="2" max="2" width="6.85546875" bestFit="1" customWidth="1"/>
    <col min="3" max="3" width="9.42578125" bestFit="1" customWidth="1"/>
    <col min="4" max="4" width="9.5703125" customWidth="1"/>
    <col min="5" max="5" width="10.5703125" bestFit="1" customWidth="1"/>
    <col min="6" max="6" width="7.5703125" bestFit="1" customWidth="1"/>
    <col min="7" max="7" width="6" bestFit="1" customWidth="1"/>
    <col min="8" max="8" width="7.140625" bestFit="1" customWidth="1"/>
    <col min="9" max="9" width="7" bestFit="1" customWidth="1"/>
    <col min="10" max="10" width="6" bestFit="1" customWidth="1"/>
  </cols>
  <sheetData>
    <row r="1" spans="1:10">
      <c r="A1" s="99" t="s">
        <v>151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>
      <c r="A2" s="99" t="s">
        <v>152</v>
      </c>
      <c r="B2" s="99"/>
      <c r="C2" s="99"/>
      <c r="D2" s="99"/>
      <c r="E2" s="99"/>
      <c r="F2" s="99"/>
      <c r="G2" s="99"/>
      <c r="H2" s="99"/>
      <c r="I2" s="99"/>
      <c r="J2" s="99"/>
    </row>
    <row r="4" spans="1:10" ht="85.5">
      <c r="A4" s="8"/>
      <c r="B4" s="36" t="s">
        <v>86</v>
      </c>
      <c r="C4" s="9" t="s">
        <v>43</v>
      </c>
      <c r="D4" s="33" t="s">
        <v>44</v>
      </c>
      <c r="E4" s="33" t="s">
        <v>45</v>
      </c>
      <c r="F4" s="34" t="s">
        <v>46</v>
      </c>
      <c r="G4" s="34" t="s">
        <v>50</v>
      </c>
      <c r="H4" s="34" t="s">
        <v>51</v>
      </c>
      <c r="I4" s="35" t="s">
        <v>89</v>
      </c>
      <c r="J4" s="35" t="s">
        <v>88</v>
      </c>
    </row>
    <row r="5" spans="1:10">
      <c r="A5" s="10"/>
      <c r="B5" s="10"/>
      <c r="C5" s="10"/>
      <c r="D5" s="11">
        <v>5002</v>
      </c>
      <c r="E5" s="11">
        <v>506</v>
      </c>
      <c r="F5" s="11">
        <v>5504</v>
      </c>
      <c r="G5" s="13">
        <v>5521</v>
      </c>
      <c r="H5" s="13">
        <v>5524</v>
      </c>
      <c r="I5" s="13">
        <v>5525</v>
      </c>
      <c r="J5" s="13">
        <v>5540</v>
      </c>
    </row>
    <row r="6" spans="1:10">
      <c r="A6" s="14" t="s">
        <v>55</v>
      </c>
      <c r="B6" s="14" t="s">
        <v>90</v>
      </c>
      <c r="C6" s="15">
        <f>SUM(D6:J6)</f>
        <v>386367</v>
      </c>
      <c r="D6" s="24">
        <v>267192</v>
      </c>
      <c r="E6" s="25">
        <v>90845</v>
      </c>
      <c r="F6" s="25">
        <v>4276</v>
      </c>
      <c r="G6" s="25"/>
      <c r="H6" s="25">
        <v>24054</v>
      </c>
      <c r="I6" s="25"/>
      <c r="J6" s="26"/>
    </row>
    <row r="7" spans="1:10">
      <c r="A7" s="14" t="s">
        <v>56</v>
      </c>
      <c r="B7" s="14" t="s">
        <v>90</v>
      </c>
      <c r="C7" s="15">
        <f>SUM(D7:J7)</f>
        <v>354664</v>
      </c>
      <c r="D7" s="24">
        <v>256013</v>
      </c>
      <c r="E7" s="24">
        <v>87044</v>
      </c>
      <c r="F7" s="24">
        <v>4254</v>
      </c>
      <c r="G7" s="24"/>
      <c r="H7" s="24">
        <v>7353</v>
      </c>
      <c r="I7" s="24"/>
      <c r="J7" s="27"/>
    </row>
    <row r="8" spans="1:10">
      <c r="A8" s="14" t="s">
        <v>57</v>
      </c>
      <c r="B8" s="14" t="s">
        <v>90</v>
      </c>
      <c r="C8" s="15">
        <f>SUM(D8:J8)</f>
        <v>695766</v>
      </c>
      <c r="D8" s="24">
        <v>480375</v>
      </c>
      <c r="E8" s="24">
        <v>163328</v>
      </c>
      <c r="F8" s="24">
        <v>7888</v>
      </c>
      <c r="G8" s="24"/>
      <c r="H8" s="24">
        <v>44175</v>
      </c>
      <c r="I8" s="24"/>
      <c r="J8" s="27"/>
    </row>
    <row r="9" spans="1:10">
      <c r="A9" s="14" t="s">
        <v>52</v>
      </c>
      <c r="B9" s="14" t="s">
        <v>90</v>
      </c>
      <c r="C9" s="15">
        <f>SUM(D9:J9)</f>
        <v>268012</v>
      </c>
      <c r="D9" s="24">
        <v>194399</v>
      </c>
      <c r="E9" s="24">
        <v>66096</v>
      </c>
      <c r="F9" s="24">
        <v>3185</v>
      </c>
      <c r="G9" s="24"/>
      <c r="H9" s="24">
        <v>4332</v>
      </c>
      <c r="I9" s="24"/>
      <c r="J9" s="27"/>
    </row>
    <row r="10" spans="1:10">
      <c r="A10" s="14" t="s">
        <v>58</v>
      </c>
      <c r="B10" s="14" t="s">
        <v>90</v>
      </c>
      <c r="C10" s="15">
        <f>SUM(D10:J10)</f>
        <v>486373</v>
      </c>
      <c r="D10" s="24">
        <v>319768</v>
      </c>
      <c r="E10" s="24">
        <v>108721</v>
      </c>
      <c r="F10" s="24">
        <v>5216</v>
      </c>
      <c r="G10" s="24"/>
      <c r="H10" s="24">
        <v>52668</v>
      </c>
      <c r="I10" s="24"/>
      <c r="J10" s="27"/>
    </row>
    <row r="11" spans="1:10">
      <c r="A11" s="14" t="s">
        <v>87</v>
      </c>
      <c r="B11" s="14" t="s">
        <v>90</v>
      </c>
      <c r="C11" s="15">
        <f>SUM(D11:J11)</f>
        <v>-1977608</v>
      </c>
      <c r="D11" s="24">
        <v>-1358850</v>
      </c>
      <c r="E11" s="24">
        <v>-462010</v>
      </c>
      <c r="F11" s="24">
        <v>-24280</v>
      </c>
      <c r="G11" s="24"/>
      <c r="H11" s="24">
        <v>-132468</v>
      </c>
      <c r="I11" s="24"/>
      <c r="J11" s="27"/>
    </row>
    <row r="12" spans="1:10">
      <c r="A12" s="16" t="s">
        <v>59</v>
      </c>
      <c r="B12" s="16"/>
      <c r="C12" s="17">
        <f t="shared" ref="C12:D12" si="0">SUM(C6:C11)</f>
        <v>213574</v>
      </c>
      <c r="D12" s="17">
        <f t="shared" si="0"/>
        <v>158897</v>
      </c>
      <c r="E12" s="17">
        <f t="shared" ref="E12" si="1">SUM(E6:E11)</f>
        <v>54024</v>
      </c>
      <c r="F12" s="17">
        <f t="shared" ref="F12" si="2">SUM(F6:F11)</f>
        <v>539</v>
      </c>
      <c r="G12" s="17">
        <f t="shared" ref="G12" si="3">SUM(G6:G11)</f>
        <v>0</v>
      </c>
      <c r="H12" s="17">
        <f t="shared" ref="H12:I12" si="4">SUM(H6:H11)</f>
        <v>114</v>
      </c>
      <c r="I12" s="17">
        <f t="shared" si="4"/>
        <v>0</v>
      </c>
      <c r="J12" s="18">
        <f t="shared" ref="J12" si="5">SUM(J6:J11)</f>
        <v>0</v>
      </c>
    </row>
    <row r="13" spans="1:10">
      <c r="A13" s="14" t="s">
        <v>60</v>
      </c>
      <c r="B13" s="14" t="s">
        <v>90</v>
      </c>
      <c r="C13" s="15">
        <f>SUM(D13:J13)</f>
        <v>847896</v>
      </c>
      <c r="D13" s="37">
        <v>590829</v>
      </c>
      <c r="E13" s="38">
        <v>200882</v>
      </c>
      <c r="F13" s="38">
        <v>9901</v>
      </c>
      <c r="G13" s="24"/>
      <c r="H13" s="24">
        <v>46284</v>
      </c>
      <c r="I13" s="24"/>
      <c r="J13" s="27"/>
    </row>
    <row r="14" spans="1:10">
      <c r="A14" s="14" t="s">
        <v>61</v>
      </c>
      <c r="B14" s="14" t="s">
        <v>90</v>
      </c>
      <c r="C14" s="15">
        <f>SUM(D14:J14)</f>
        <v>617793</v>
      </c>
      <c r="D14" s="38">
        <v>427414</v>
      </c>
      <c r="E14" s="38">
        <v>145321</v>
      </c>
      <c r="F14" s="38">
        <v>6982</v>
      </c>
      <c r="G14" s="24"/>
      <c r="H14" s="24">
        <v>38076</v>
      </c>
      <c r="I14" s="24"/>
      <c r="J14" s="27"/>
    </row>
    <row r="15" spans="1:10">
      <c r="A15" s="14" t="s">
        <v>62</v>
      </c>
      <c r="B15" s="14" t="s">
        <v>90</v>
      </c>
      <c r="C15" s="15">
        <f>SUM(D15:J15)</f>
        <v>353054</v>
      </c>
      <c r="D15" s="38">
        <v>244799</v>
      </c>
      <c r="E15" s="38">
        <v>83232</v>
      </c>
      <c r="F15" s="38">
        <v>3876</v>
      </c>
      <c r="G15" s="24"/>
      <c r="H15" s="24">
        <v>21147</v>
      </c>
      <c r="I15" s="24"/>
      <c r="J15" s="27"/>
    </row>
    <row r="16" spans="1:10">
      <c r="A16" s="14" t="s">
        <v>53</v>
      </c>
      <c r="B16" s="14" t="s">
        <v>90</v>
      </c>
      <c r="C16" s="15">
        <f>SUM(D16:J16)</f>
        <v>650742</v>
      </c>
      <c r="D16" s="38">
        <v>469114</v>
      </c>
      <c r="E16" s="38">
        <v>159499</v>
      </c>
      <c r="F16" s="38">
        <v>7993</v>
      </c>
      <c r="G16" s="24"/>
      <c r="H16" s="24">
        <v>14136</v>
      </c>
      <c r="I16" s="24"/>
      <c r="J16" s="27"/>
    </row>
    <row r="17" spans="1:10">
      <c r="A17" s="14" t="s">
        <v>63</v>
      </c>
      <c r="B17" s="14" t="s">
        <v>90</v>
      </c>
      <c r="C17" s="15">
        <f>SUM(D17:J17)</f>
        <v>531130</v>
      </c>
      <c r="D17" s="38">
        <v>368748</v>
      </c>
      <c r="E17" s="38">
        <v>125374</v>
      </c>
      <c r="F17" s="38">
        <v>6000</v>
      </c>
      <c r="G17" s="24"/>
      <c r="H17" s="24">
        <v>31008</v>
      </c>
      <c r="I17" s="24"/>
      <c r="J17" s="27"/>
    </row>
    <row r="18" spans="1:10">
      <c r="A18" s="14" t="s">
        <v>54</v>
      </c>
      <c r="B18" s="14" t="s">
        <v>90</v>
      </c>
      <c r="C18" s="15">
        <f>SUM(D18:J18)</f>
        <v>405838</v>
      </c>
      <c r="D18" s="38">
        <v>280838</v>
      </c>
      <c r="E18" s="38">
        <v>95485</v>
      </c>
      <c r="F18" s="38">
        <v>6430</v>
      </c>
      <c r="G18" s="24"/>
      <c r="H18" s="24">
        <v>23085</v>
      </c>
      <c r="I18" s="24"/>
      <c r="J18" s="27"/>
    </row>
    <row r="19" spans="1:10">
      <c r="A19" s="14" t="s">
        <v>64</v>
      </c>
      <c r="B19" s="14" t="s">
        <v>90</v>
      </c>
      <c r="C19" s="15">
        <f>SUM(D19:J19)</f>
        <v>653142</v>
      </c>
      <c r="D19" s="38">
        <v>451526</v>
      </c>
      <c r="E19" s="38">
        <v>153519</v>
      </c>
      <c r="F19" s="38">
        <v>7399</v>
      </c>
      <c r="G19" s="24"/>
      <c r="H19" s="24">
        <v>40698</v>
      </c>
      <c r="I19" s="24"/>
      <c r="J19" s="27"/>
    </row>
    <row r="20" spans="1:10">
      <c r="A20" s="14" t="s">
        <v>65</v>
      </c>
      <c r="B20" s="14" t="s">
        <v>90</v>
      </c>
      <c r="C20" s="15">
        <f>SUM(D20:J20)</f>
        <v>1267728</v>
      </c>
      <c r="D20" s="38">
        <v>873704</v>
      </c>
      <c r="E20" s="38">
        <v>297059</v>
      </c>
      <c r="F20" s="38">
        <v>14942</v>
      </c>
      <c r="G20" s="24"/>
      <c r="H20" s="24">
        <v>82023</v>
      </c>
      <c r="I20" s="24"/>
      <c r="J20" s="27"/>
    </row>
    <row r="21" spans="1:10">
      <c r="A21" s="14" t="s">
        <v>66</v>
      </c>
      <c r="B21" s="14" t="s">
        <v>90</v>
      </c>
      <c r="C21" s="15">
        <f>SUM(D21:J21)</f>
        <v>762287</v>
      </c>
      <c r="D21" s="38">
        <v>527498</v>
      </c>
      <c r="E21" s="38">
        <v>179349</v>
      </c>
      <c r="F21" s="38">
        <v>8757</v>
      </c>
      <c r="G21" s="24"/>
      <c r="H21" s="24">
        <v>46683</v>
      </c>
      <c r="I21" s="24"/>
      <c r="J21" s="27"/>
    </row>
    <row r="22" spans="1:10">
      <c r="A22" s="14" t="s">
        <v>67</v>
      </c>
      <c r="B22" s="14" t="s">
        <v>90</v>
      </c>
      <c r="C22" s="15">
        <f>SUM(D22:J22)</f>
        <v>538019</v>
      </c>
      <c r="D22" s="38">
        <v>371865</v>
      </c>
      <c r="E22" s="38">
        <v>126434</v>
      </c>
      <c r="F22" s="38">
        <v>6090</v>
      </c>
      <c r="G22" s="24"/>
      <c r="H22" s="24">
        <v>33630</v>
      </c>
      <c r="I22" s="24"/>
      <c r="J22" s="27"/>
    </row>
    <row r="23" spans="1:10">
      <c r="A23" s="14" t="s">
        <v>68</v>
      </c>
      <c r="B23" s="14" t="s">
        <v>90</v>
      </c>
      <c r="C23" s="15">
        <f>SUM(D23:J23)</f>
        <v>749589</v>
      </c>
      <c r="D23" s="38">
        <v>519593</v>
      </c>
      <c r="E23" s="38">
        <v>176662</v>
      </c>
      <c r="F23" s="38">
        <v>8589</v>
      </c>
      <c r="G23" s="24"/>
      <c r="H23" s="24">
        <v>44745</v>
      </c>
      <c r="I23" s="24"/>
      <c r="J23" s="27"/>
    </row>
    <row r="24" spans="1:10">
      <c r="A24" s="14" t="s">
        <v>69</v>
      </c>
      <c r="B24" s="14" t="s">
        <v>90</v>
      </c>
      <c r="C24" s="15">
        <f>SUM(D24:J24)</f>
        <v>454157</v>
      </c>
      <c r="D24" s="38">
        <v>314051</v>
      </c>
      <c r="E24" s="38">
        <v>106777</v>
      </c>
      <c r="F24" s="38">
        <v>5057</v>
      </c>
      <c r="G24" s="24"/>
      <c r="H24" s="24">
        <v>28272</v>
      </c>
      <c r="I24" s="24"/>
      <c r="J24" s="27"/>
    </row>
    <row r="25" spans="1:10">
      <c r="A25" s="14" t="s">
        <v>70</v>
      </c>
      <c r="B25" s="14" t="s">
        <v>90</v>
      </c>
      <c r="C25" s="15">
        <f>SUM(D25:J25)</f>
        <v>903162</v>
      </c>
      <c r="D25" s="38">
        <v>622682</v>
      </c>
      <c r="E25" s="38">
        <v>211712</v>
      </c>
      <c r="F25" s="38">
        <v>10457</v>
      </c>
      <c r="G25" s="24"/>
      <c r="H25" s="24">
        <v>58311</v>
      </c>
      <c r="I25" s="24"/>
      <c r="J25" s="27"/>
    </row>
    <row r="26" spans="1:10">
      <c r="A26" s="14" t="s">
        <v>71</v>
      </c>
      <c r="B26" s="14" t="s">
        <v>90</v>
      </c>
      <c r="C26" s="15">
        <f>SUM(D26:J26)</f>
        <v>643124</v>
      </c>
      <c r="D26" s="38">
        <v>447161</v>
      </c>
      <c r="E26" s="38">
        <v>152035</v>
      </c>
      <c r="F26" s="38">
        <v>7334</v>
      </c>
      <c r="G26" s="24"/>
      <c r="H26" s="24">
        <v>36594</v>
      </c>
      <c r="I26" s="24"/>
      <c r="J26" s="27"/>
    </row>
    <row r="27" spans="1:10">
      <c r="A27" s="14" t="s">
        <v>42</v>
      </c>
      <c r="B27" s="14" t="s">
        <v>90</v>
      </c>
      <c r="C27" s="15">
        <f>SUM(D27:J27)</f>
        <v>-9120637</v>
      </c>
      <c r="D27" s="38">
        <v>-6252551</v>
      </c>
      <c r="E27" s="38">
        <v>-2125868</v>
      </c>
      <c r="F27" s="38">
        <v>-103824</v>
      </c>
      <c r="G27" s="28"/>
      <c r="H27" s="24">
        <v>-545444</v>
      </c>
      <c r="I27" s="24">
        <v>-92950</v>
      </c>
      <c r="J27" s="27"/>
    </row>
    <row r="28" spans="1:10">
      <c r="A28" s="16" t="s">
        <v>72</v>
      </c>
      <c r="B28" s="16"/>
      <c r="C28" s="18">
        <f>SUM(D13:J27)</f>
        <v>257024</v>
      </c>
      <c r="D28" s="18">
        <f t="shared" ref="D28:J28" si="6">SUM(D13:D27)</f>
        <v>257271</v>
      </c>
      <c r="E28" s="18">
        <f t="shared" si="6"/>
        <v>87472</v>
      </c>
      <c r="F28" s="18">
        <f t="shared" si="6"/>
        <v>5983</v>
      </c>
      <c r="G28" s="18">
        <f t="shared" si="6"/>
        <v>0</v>
      </c>
      <c r="H28" s="18">
        <f t="shared" si="6"/>
        <v>-752</v>
      </c>
      <c r="I28" s="18">
        <f t="shared" si="6"/>
        <v>-92950</v>
      </c>
      <c r="J28" s="18">
        <f t="shared" si="6"/>
        <v>0</v>
      </c>
    </row>
    <row r="29" spans="1:10">
      <c r="A29" s="14" t="s">
        <v>73</v>
      </c>
      <c r="B29" s="14" t="s">
        <v>90</v>
      </c>
      <c r="C29" s="39">
        <f>SUM(D29:J29)</f>
        <v>411842</v>
      </c>
      <c r="D29" s="24">
        <v>282877</v>
      </c>
      <c r="E29" s="24">
        <v>96178</v>
      </c>
      <c r="F29" s="24">
        <v>4499</v>
      </c>
      <c r="G29" s="24"/>
      <c r="H29" s="24">
        <v>28288</v>
      </c>
      <c r="I29" s="24"/>
      <c r="J29" s="27"/>
    </row>
    <row r="30" spans="1:10">
      <c r="A30" s="14" t="s">
        <v>42</v>
      </c>
      <c r="B30" s="14" t="s">
        <v>90</v>
      </c>
      <c r="C30" s="40">
        <f>SUM(D30:J30)</f>
        <v>-453255</v>
      </c>
      <c r="D30" s="24">
        <v>-312929</v>
      </c>
      <c r="E30" s="24">
        <v>-106396</v>
      </c>
      <c r="F30" s="24">
        <v>-5457</v>
      </c>
      <c r="G30" s="24"/>
      <c r="H30" s="24">
        <v>-28473</v>
      </c>
      <c r="I30" s="24"/>
      <c r="J30" s="27"/>
    </row>
    <row r="31" spans="1:10">
      <c r="A31" s="16" t="s">
        <v>74</v>
      </c>
      <c r="B31" s="16"/>
      <c r="C31" s="18">
        <f>SUM(D31:J31)</f>
        <v>-41413</v>
      </c>
      <c r="D31" s="29">
        <f>SUM(D29:D30)</f>
        <v>-30052</v>
      </c>
      <c r="E31" s="29">
        <f t="shared" ref="E31:J31" si="7">SUM(E29:E30)</f>
        <v>-10218</v>
      </c>
      <c r="F31" s="29">
        <f t="shared" si="7"/>
        <v>-958</v>
      </c>
      <c r="G31" s="29">
        <f t="shared" si="7"/>
        <v>0</v>
      </c>
      <c r="H31" s="29">
        <f t="shared" si="7"/>
        <v>-185</v>
      </c>
      <c r="I31" s="29">
        <f t="shared" si="7"/>
        <v>0</v>
      </c>
      <c r="J31" s="85">
        <f t="shared" si="7"/>
        <v>0</v>
      </c>
    </row>
    <row r="32" spans="1:10">
      <c r="A32" s="14" t="s">
        <v>52</v>
      </c>
      <c r="B32" s="14" t="s">
        <v>90</v>
      </c>
      <c r="C32" s="18">
        <f>SUM(D32:J32)</f>
        <v>-2000</v>
      </c>
      <c r="D32" s="24"/>
      <c r="E32" s="24"/>
      <c r="F32" s="24"/>
      <c r="G32" s="24"/>
      <c r="H32" s="24"/>
      <c r="I32" s="24"/>
      <c r="J32" s="27">
        <v>-2000</v>
      </c>
    </row>
    <row r="33" spans="1:10">
      <c r="A33" s="16" t="s">
        <v>75</v>
      </c>
      <c r="B33" s="16"/>
      <c r="C33" s="18">
        <f>SUM(D33:J33)</f>
        <v>-2000</v>
      </c>
      <c r="D33" s="17">
        <f t="shared" ref="D33:J33" si="8">SUM(D32)</f>
        <v>0</v>
      </c>
      <c r="E33" s="17">
        <f t="shared" si="8"/>
        <v>0</v>
      </c>
      <c r="F33" s="17">
        <f t="shared" si="8"/>
        <v>0</v>
      </c>
      <c r="G33" s="17">
        <f t="shared" si="8"/>
        <v>0</v>
      </c>
      <c r="H33" s="17">
        <f t="shared" si="8"/>
        <v>0</v>
      </c>
      <c r="I33" s="17">
        <f t="shared" si="8"/>
        <v>0</v>
      </c>
      <c r="J33" s="18">
        <f t="shared" si="8"/>
        <v>-2000</v>
      </c>
    </row>
    <row r="34" spans="1:10">
      <c r="A34" s="19" t="s">
        <v>76</v>
      </c>
      <c r="B34" s="14" t="s">
        <v>90</v>
      </c>
      <c r="C34" s="15">
        <f>SUM(D34:J34)</f>
        <v>-4364</v>
      </c>
      <c r="D34" s="20"/>
      <c r="E34" s="20"/>
      <c r="F34" s="20"/>
      <c r="G34" s="24">
        <v>-4364</v>
      </c>
      <c r="H34" s="20"/>
      <c r="I34" s="20"/>
      <c r="J34" s="21"/>
    </row>
    <row r="35" spans="1:10">
      <c r="A35" s="16" t="s">
        <v>77</v>
      </c>
      <c r="B35" s="16"/>
      <c r="C35" s="18">
        <f>SUM(D35:J35)</f>
        <v>-4364</v>
      </c>
      <c r="D35" s="17">
        <f t="shared" ref="D35:J35" si="9">SUM(D34:D34)</f>
        <v>0</v>
      </c>
      <c r="E35" s="17">
        <f t="shared" si="9"/>
        <v>0</v>
      </c>
      <c r="F35" s="17">
        <f t="shared" si="9"/>
        <v>0</v>
      </c>
      <c r="G35" s="17">
        <f t="shared" si="9"/>
        <v>-4364</v>
      </c>
      <c r="H35" s="17">
        <f t="shared" si="9"/>
        <v>0</v>
      </c>
      <c r="I35" s="17">
        <f t="shared" si="9"/>
        <v>0</v>
      </c>
      <c r="J35" s="18">
        <f t="shared" si="9"/>
        <v>0</v>
      </c>
    </row>
    <row r="36" spans="1:10">
      <c r="A36" s="14" t="s">
        <v>78</v>
      </c>
      <c r="B36" s="14" t="s">
        <v>90</v>
      </c>
      <c r="C36" s="15">
        <f>SUM(D36:J36)</f>
        <v>-11320</v>
      </c>
      <c r="D36" s="24">
        <v>-8448</v>
      </c>
      <c r="E36" s="24">
        <v>-2872</v>
      </c>
      <c r="F36" s="24"/>
      <c r="G36" s="24"/>
      <c r="H36" s="24"/>
      <c r="I36" s="24"/>
      <c r="J36" s="27"/>
    </row>
    <row r="37" spans="1:10">
      <c r="A37" s="14" t="s">
        <v>78</v>
      </c>
      <c r="B37" s="14" t="s">
        <v>91</v>
      </c>
      <c r="C37" s="15">
        <f>SUM(D37:J37)</f>
        <v>66636</v>
      </c>
      <c r="D37" s="24">
        <v>38024</v>
      </c>
      <c r="E37" s="24">
        <v>12928</v>
      </c>
      <c r="F37" s="24">
        <v>7800</v>
      </c>
      <c r="G37" s="24"/>
      <c r="H37" s="24"/>
      <c r="I37" s="24">
        <v>7884</v>
      </c>
      <c r="J37" s="27"/>
    </row>
    <row r="38" spans="1:10">
      <c r="A38" s="22" t="s">
        <v>42</v>
      </c>
      <c r="B38" s="14" t="s">
        <v>91</v>
      </c>
      <c r="C38" s="15">
        <f>SUM(D38:J38)</f>
        <v>33406</v>
      </c>
      <c r="D38" s="30">
        <v>2174</v>
      </c>
      <c r="E38" s="30">
        <v>740</v>
      </c>
      <c r="F38" s="30">
        <v>13392</v>
      </c>
      <c r="G38" s="30"/>
      <c r="H38" s="30"/>
      <c r="I38" s="30">
        <v>17100</v>
      </c>
      <c r="J38" s="31"/>
    </row>
    <row r="39" spans="1:10">
      <c r="A39" s="23" t="s">
        <v>79</v>
      </c>
      <c r="B39" s="41"/>
      <c r="C39" s="18">
        <f>SUM(D39:J39)</f>
        <v>88722</v>
      </c>
      <c r="D39" s="32">
        <f>SUM(D36:D38)</f>
        <v>31750</v>
      </c>
      <c r="E39" s="32">
        <f t="shared" ref="E39:J39" si="10">SUM(E36:E38)</f>
        <v>10796</v>
      </c>
      <c r="F39" s="32">
        <f t="shared" si="10"/>
        <v>21192</v>
      </c>
      <c r="G39" s="32">
        <f t="shared" si="10"/>
        <v>0</v>
      </c>
      <c r="H39" s="32">
        <f t="shared" si="10"/>
        <v>0</v>
      </c>
      <c r="I39" s="32">
        <f t="shared" si="10"/>
        <v>24984</v>
      </c>
      <c r="J39" s="88">
        <f t="shared" si="10"/>
        <v>0</v>
      </c>
    </row>
    <row r="40" spans="1:10">
      <c r="A40" s="16" t="s">
        <v>43</v>
      </c>
      <c r="B40" s="16"/>
      <c r="C40" s="18">
        <f>SUM(D40:J40)</f>
        <v>511543</v>
      </c>
      <c r="D40" s="29">
        <f t="shared" ref="D40:J40" si="11">SUM(D39,D35,D33,D31,D28,D12)</f>
        <v>417866</v>
      </c>
      <c r="E40" s="29">
        <f t="shared" si="11"/>
        <v>142074</v>
      </c>
      <c r="F40" s="29">
        <f t="shared" si="11"/>
        <v>26756</v>
      </c>
      <c r="G40" s="29">
        <f t="shared" si="11"/>
        <v>-4364</v>
      </c>
      <c r="H40" s="29">
        <f t="shared" si="11"/>
        <v>-823</v>
      </c>
      <c r="I40" s="29">
        <f t="shared" si="11"/>
        <v>-67966</v>
      </c>
      <c r="J40" s="85">
        <f t="shared" si="11"/>
        <v>-2000</v>
      </c>
    </row>
    <row r="42" spans="1:10">
      <c r="A42" t="s">
        <v>139</v>
      </c>
    </row>
    <row r="43" spans="1:10">
      <c r="A43" s="3" t="s">
        <v>140</v>
      </c>
      <c r="B43" s="6"/>
    </row>
    <row r="44" spans="1:10">
      <c r="A44" s="6"/>
      <c r="B44" s="6"/>
    </row>
    <row r="45" spans="1:10">
      <c r="A45" s="3" t="s">
        <v>9</v>
      </c>
      <c r="B45" s="3"/>
    </row>
    <row r="46" spans="1:10">
      <c r="A46" s="3" t="s">
        <v>10</v>
      </c>
      <c r="B46" s="3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&amp;RLisa 1
Tartu Linnavalitsuse 19.02.2013. a
korralduse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topLeftCell="A13" workbookViewId="0">
      <selection activeCell="E14" sqref="E13:E14"/>
    </sheetView>
  </sheetViews>
  <sheetFormatPr defaultRowHeight="12.75"/>
  <cols>
    <col min="1" max="1" width="24.28515625" style="3" bestFit="1" customWidth="1"/>
    <col min="2" max="2" width="12.42578125" style="3" customWidth="1"/>
    <col min="3" max="3" width="12" style="4" bestFit="1" customWidth="1"/>
    <col min="4" max="250" width="9.140625" style="3"/>
    <col min="251" max="251" width="24.28515625" style="3" bestFit="1" customWidth="1"/>
    <col min="252" max="253" width="8.85546875" style="3" bestFit="1" customWidth="1"/>
    <col min="254" max="254" width="6.28515625" style="3" bestFit="1" customWidth="1"/>
    <col min="255" max="255" width="6.42578125" style="3" bestFit="1" customWidth="1"/>
    <col min="256" max="256" width="8.85546875" style="3" bestFit="1" customWidth="1"/>
    <col min="257" max="257" width="5.42578125" style="3" bestFit="1" customWidth="1"/>
    <col min="258" max="258" width="8.85546875" style="3" bestFit="1" customWidth="1"/>
    <col min="259" max="506" width="9.140625" style="3"/>
    <col min="507" max="507" width="24.28515625" style="3" bestFit="1" customWidth="1"/>
    <col min="508" max="509" width="8.85546875" style="3" bestFit="1" customWidth="1"/>
    <col min="510" max="510" width="6.28515625" style="3" bestFit="1" customWidth="1"/>
    <col min="511" max="511" width="6.42578125" style="3" bestFit="1" customWidth="1"/>
    <col min="512" max="512" width="8.85546875" style="3" bestFit="1" customWidth="1"/>
    <col min="513" max="513" width="5.42578125" style="3" bestFit="1" customWidth="1"/>
    <col min="514" max="514" width="8.85546875" style="3" bestFit="1" customWidth="1"/>
    <col min="515" max="762" width="9.140625" style="3"/>
    <col min="763" max="763" width="24.28515625" style="3" bestFit="1" customWidth="1"/>
    <col min="764" max="765" width="8.85546875" style="3" bestFit="1" customWidth="1"/>
    <col min="766" max="766" width="6.28515625" style="3" bestFit="1" customWidth="1"/>
    <col min="767" max="767" width="6.42578125" style="3" bestFit="1" customWidth="1"/>
    <col min="768" max="768" width="8.85546875" style="3" bestFit="1" customWidth="1"/>
    <col min="769" max="769" width="5.42578125" style="3" bestFit="1" customWidth="1"/>
    <col min="770" max="770" width="8.85546875" style="3" bestFit="1" customWidth="1"/>
    <col min="771" max="1018" width="9.140625" style="3"/>
    <col min="1019" max="1019" width="24.28515625" style="3" bestFit="1" customWidth="1"/>
    <col min="1020" max="1021" width="8.85546875" style="3" bestFit="1" customWidth="1"/>
    <col min="1022" max="1022" width="6.28515625" style="3" bestFit="1" customWidth="1"/>
    <col min="1023" max="1023" width="6.42578125" style="3" bestFit="1" customWidth="1"/>
    <col min="1024" max="1024" width="8.85546875" style="3" bestFit="1" customWidth="1"/>
    <col min="1025" max="1025" width="5.42578125" style="3" bestFit="1" customWidth="1"/>
    <col min="1026" max="1026" width="8.85546875" style="3" bestFit="1" customWidth="1"/>
    <col min="1027" max="1274" width="9.140625" style="3"/>
    <col min="1275" max="1275" width="24.28515625" style="3" bestFit="1" customWidth="1"/>
    <col min="1276" max="1277" width="8.85546875" style="3" bestFit="1" customWidth="1"/>
    <col min="1278" max="1278" width="6.28515625" style="3" bestFit="1" customWidth="1"/>
    <col min="1279" max="1279" width="6.42578125" style="3" bestFit="1" customWidth="1"/>
    <col min="1280" max="1280" width="8.85546875" style="3" bestFit="1" customWidth="1"/>
    <col min="1281" max="1281" width="5.42578125" style="3" bestFit="1" customWidth="1"/>
    <col min="1282" max="1282" width="8.85546875" style="3" bestFit="1" customWidth="1"/>
    <col min="1283" max="1530" width="9.140625" style="3"/>
    <col min="1531" max="1531" width="24.28515625" style="3" bestFit="1" customWidth="1"/>
    <col min="1532" max="1533" width="8.85546875" style="3" bestFit="1" customWidth="1"/>
    <col min="1534" max="1534" width="6.28515625" style="3" bestFit="1" customWidth="1"/>
    <col min="1535" max="1535" width="6.42578125" style="3" bestFit="1" customWidth="1"/>
    <col min="1536" max="1536" width="8.85546875" style="3" bestFit="1" customWidth="1"/>
    <col min="1537" max="1537" width="5.42578125" style="3" bestFit="1" customWidth="1"/>
    <col min="1538" max="1538" width="8.85546875" style="3" bestFit="1" customWidth="1"/>
    <col min="1539" max="1786" width="9.140625" style="3"/>
    <col min="1787" max="1787" width="24.28515625" style="3" bestFit="1" customWidth="1"/>
    <col min="1788" max="1789" width="8.85546875" style="3" bestFit="1" customWidth="1"/>
    <col min="1790" max="1790" width="6.28515625" style="3" bestFit="1" customWidth="1"/>
    <col min="1791" max="1791" width="6.42578125" style="3" bestFit="1" customWidth="1"/>
    <col min="1792" max="1792" width="8.85546875" style="3" bestFit="1" customWidth="1"/>
    <col min="1793" max="1793" width="5.42578125" style="3" bestFit="1" customWidth="1"/>
    <col min="1794" max="1794" width="8.85546875" style="3" bestFit="1" customWidth="1"/>
    <col min="1795" max="2042" width="9.140625" style="3"/>
    <col min="2043" max="2043" width="24.28515625" style="3" bestFit="1" customWidth="1"/>
    <col min="2044" max="2045" width="8.85546875" style="3" bestFit="1" customWidth="1"/>
    <col min="2046" max="2046" width="6.28515625" style="3" bestFit="1" customWidth="1"/>
    <col min="2047" max="2047" width="6.42578125" style="3" bestFit="1" customWidth="1"/>
    <col min="2048" max="2048" width="8.85546875" style="3" bestFit="1" customWidth="1"/>
    <col min="2049" max="2049" width="5.42578125" style="3" bestFit="1" customWidth="1"/>
    <col min="2050" max="2050" width="8.85546875" style="3" bestFit="1" customWidth="1"/>
    <col min="2051" max="2298" width="9.140625" style="3"/>
    <col min="2299" max="2299" width="24.28515625" style="3" bestFit="1" customWidth="1"/>
    <col min="2300" max="2301" width="8.85546875" style="3" bestFit="1" customWidth="1"/>
    <col min="2302" max="2302" width="6.28515625" style="3" bestFit="1" customWidth="1"/>
    <col min="2303" max="2303" width="6.42578125" style="3" bestFit="1" customWidth="1"/>
    <col min="2304" max="2304" width="8.85546875" style="3" bestFit="1" customWidth="1"/>
    <col min="2305" max="2305" width="5.42578125" style="3" bestFit="1" customWidth="1"/>
    <col min="2306" max="2306" width="8.85546875" style="3" bestFit="1" customWidth="1"/>
    <col min="2307" max="2554" width="9.140625" style="3"/>
    <col min="2555" max="2555" width="24.28515625" style="3" bestFit="1" customWidth="1"/>
    <col min="2556" max="2557" width="8.85546875" style="3" bestFit="1" customWidth="1"/>
    <col min="2558" max="2558" width="6.28515625" style="3" bestFit="1" customWidth="1"/>
    <col min="2559" max="2559" width="6.42578125" style="3" bestFit="1" customWidth="1"/>
    <col min="2560" max="2560" width="8.85546875" style="3" bestFit="1" customWidth="1"/>
    <col min="2561" max="2561" width="5.42578125" style="3" bestFit="1" customWidth="1"/>
    <col min="2562" max="2562" width="8.85546875" style="3" bestFit="1" customWidth="1"/>
    <col min="2563" max="2810" width="9.140625" style="3"/>
    <col min="2811" max="2811" width="24.28515625" style="3" bestFit="1" customWidth="1"/>
    <col min="2812" max="2813" width="8.85546875" style="3" bestFit="1" customWidth="1"/>
    <col min="2814" max="2814" width="6.28515625" style="3" bestFit="1" customWidth="1"/>
    <col min="2815" max="2815" width="6.42578125" style="3" bestFit="1" customWidth="1"/>
    <col min="2816" max="2816" width="8.85546875" style="3" bestFit="1" customWidth="1"/>
    <col min="2817" max="2817" width="5.42578125" style="3" bestFit="1" customWidth="1"/>
    <col min="2818" max="2818" width="8.85546875" style="3" bestFit="1" customWidth="1"/>
    <col min="2819" max="3066" width="9.140625" style="3"/>
    <col min="3067" max="3067" width="24.28515625" style="3" bestFit="1" customWidth="1"/>
    <col min="3068" max="3069" width="8.85546875" style="3" bestFit="1" customWidth="1"/>
    <col min="3070" max="3070" width="6.28515625" style="3" bestFit="1" customWidth="1"/>
    <col min="3071" max="3071" width="6.42578125" style="3" bestFit="1" customWidth="1"/>
    <col min="3072" max="3072" width="8.85546875" style="3" bestFit="1" customWidth="1"/>
    <col min="3073" max="3073" width="5.42578125" style="3" bestFit="1" customWidth="1"/>
    <col min="3074" max="3074" width="8.85546875" style="3" bestFit="1" customWidth="1"/>
    <col min="3075" max="3322" width="9.140625" style="3"/>
    <col min="3323" max="3323" width="24.28515625" style="3" bestFit="1" customWidth="1"/>
    <col min="3324" max="3325" width="8.85546875" style="3" bestFit="1" customWidth="1"/>
    <col min="3326" max="3326" width="6.28515625" style="3" bestFit="1" customWidth="1"/>
    <col min="3327" max="3327" width="6.42578125" style="3" bestFit="1" customWidth="1"/>
    <col min="3328" max="3328" width="8.85546875" style="3" bestFit="1" customWidth="1"/>
    <col min="3329" max="3329" width="5.42578125" style="3" bestFit="1" customWidth="1"/>
    <col min="3330" max="3330" width="8.85546875" style="3" bestFit="1" customWidth="1"/>
    <col min="3331" max="3578" width="9.140625" style="3"/>
    <col min="3579" max="3579" width="24.28515625" style="3" bestFit="1" customWidth="1"/>
    <col min="3580" max="3581" width="8.85546875" style="3" bestFit="1" customWidth="1"/>
    <col min="3582" max="3582" width="6.28515625" style="3" bestFit="1" customWidth="1"/>
    <col min="3583" max="3583" width="6.42578125" style="3" bestFit="1" customWidth="1"/>
    <col min="3584" max="3584" width="8.85546875" style="3" bestFit="1" customWidth="1"/>
    <col min="3585" max="3585" width="5.42578125" style="3" bestFit="1" customWidth="1"/>
    <col min="3586" max="3586" width="8.85546875" style="3" bestFit="1" customWidth="1"/>
    <col min="3587" max="3834" width="9.140625" style="3"/>
    <col min="3835" max="3835" width="24.28515625" style="3" bestFit="1" customWidth="1"/>
    <col min="3836" max="3837" width="8.85546875" style="3" bestFit="1" customWidth="1"/>
    <col min="3838" max="3838" width="6.28515625" style="3" bestFit="1" customWidth="1"/>
    <col min="3839" max="3839" width="6.42578125" style="3" bestFit="1" customWidth="1"/>
    <col min="3840" max="3840" width="8.85546875" style="3" bestFit="1" customWidth="1"/>
    <col min="3841" max="3841" width="5.42578125" style="3" bestFit="1" customWidth="1"/>
    <col min="3842" max="3842" width="8.85546875" style="3" bestFit="1" customWidth="1"/>
    <col min="3843" max="4090" width="9.140625" style="3"/>
    <col min="4091" max="4091" width="24.28515625" style="3" bestFit="1" customWidth="1"/>
    <col min="4092" max="4093" width="8.85546875" style="3" bestFit="1" customWidth="1"/>
    <col min="4094" max="4094" width="6.28515625" style="3" bestFit="1" customWidth="1"/>
    <col min="4095" max="4095" width="6.42578125" style="3" bestFit="1" customWidth="1"/>
    <col min="4096" max="4096" width="8.85546875" style="3" bestFit="1" customWidth="1"/>
    <col min="4097" max="4097" width="5.42578125" style="3" bestFit="1" customWidth="1"/>
    <col min="4098" max="4098" width="8.85546875" style="3" bestFit="1" customWidth="1"/>
    <col min="4099" max="4346" width="9.140625" style="3"/>
    <col min="4347" max="4347" width="24.28515625" style="3" bestFit="1" customWidth="1"/>
    <col min="4348" max="4349" width="8.85546875" style="3" bestFit="1" customWidth="1"/>
    <col min="4350" max="4350" width="6.28515625" style="3" bestFit="1" customWidth="1"/>
    <col min="4351" max="4351" width="6.42578125" style="3" bestFit="1" customWidth="1"/>
    <col min="4352" max="4352" width="8.85546875" style="3" bestFit="1" customWidth="1"/>
    <col min="4353" max="4353" width="5.42578125" style="3" bestFit="1" customWidth="1"/>
    <col min="4354" max="4354" width="8.85546875" style="3" bestFit="1" customWidth="1"/>
    <col min="4355" max="4602" width="9.140625" style="3"/>
    <col min="4603" max="4603" width="24.28515625" style="3" bestFit="1" customWidth="1"/>
    <col min="4604" max="4605" width="8.85546875" style="3" bestFit="1" customWidth="1"/>
    <col min="4606" max="4606" width="6.28515625" style="3" bestFit="1" customWidth="1"/>
    <col min="4607" max="4607" width="6.42578125" style="3" bestFit="1" customWidth="1"/>
    <col min="4608" max="4608" width="8.85546875" style="3" bestFit="1" customWidth="1"/>
    <col min="4609" max="4609" width="5.42578125" style="3" bestFit="1" customWidth="1"/>
    <col min="4610" max="4610" width="8.85546875" style="3" bestFit="1" customWidth="1"/>
    <col min="4611" max="4858" width="9.140625" style="3"/>
    <col min="4859" max="4859" width="24.28515625" style="3" bestFit="1" customWidth="1"/>
    <col min="4860" max="4861" width="8.85546875" style="3" bestFit="1" customWidth="1"/>
    <col min="4862" max="4862" width="6.28515625" style="3" bestFit="1" customWidth="1"/>
    <col min="4863" max="4863" width="6.42578125" style="3" bestFit="1" customWidth="1"/>
    <col min="4864" max="4864" width="8.85546875" style="3" bestFit="1" customWidth="1"/>
    <col min="4865" max="4865" width="5.42578125" style="3" bestFit="1" customWidth="1"/>
    <col min="4866" max="4866" width="8.85546875" style="3" bestFit="1" customWidth="1"/>
    <col min="4867" max="5114" width="9.140625" style="3"/>
    <col min="5115" max="5115" width="24.28515625" style="3" bestFit="1" customWidth="1"/>
    <col min="5116" max="5117" width="8.85546875" style="3" bestFit="1" customWidth="1"/>
    <col min="5118" max="5118" width="6.28515625" style="3" bestFit="1" customWidth="1"/>
    <col min="5119" max="5119" width="6.42578125" style="3" bestFit="1" customWidth="1"/>
    <col min="5120" max="5120" width="8.85546875" style="3" bestFit="1" customWidth="1"/>
    <col min="5121" max="5121" width="5.42578125" style="3" bestFit="1" customWidth="1"/>
    <col min="5122" max="5122" width="8.85546875" style="3" bestFit="1" customWidth="1"/>
    <col min="5123" max="5370" width="9.140625" style="3"/>
    <col min="5371" max="5371" width="24.28515625" style="3" bestFit="1" customWidth="1"/>
    <col min="5372" max="5373" width="8.85546875" style="3" bestFit="1" customWidth="1"/>
    <col min="5374" max="5374" width="6.28515625" style="3" bestFit="1" customWidth="1"/>
    <col min="5375" max="5375" width="6.42578125" style="3" bestFit="1" customWidth="1"/>
    <col min="5376" max="5376" width="8.85546875" style="3" bestFit="1" customWidth="1"/>
    <col min="5377" max="5377" width="5.42578125" style="3" bestFit="1" customWidth="1"/>
    <col min="5378" max="5378" width="8.85546875" style="3" bestFit="1" customWidth="1"/>
    <col min="5379" max="5626" width="9.140625" style="3"/>
    <col min="5627" max="5627" width="24.28515625" style="3" bestFit="1" customWidth="1"/>
    <col min="5628" max="5629" width="8.85546875" style="3" bestFit="1" customWidth="1"/>
    <col min="5630" max="5630" width="6.28515625" style="3" bestFit="1" customWidth="1"/>
    <col min="5631" max="5631" width="6.42578125" style="3" bestFit="1" customWidth="1"/>
    <col min="5632" max="5632" width="8.85546875" style="3" bestFit="1" customWidth="1"/>
    <col min="5633" max="5633" width="5.42578125" style="3" bestFit="1" customWidth="1"/>
    <col min="5634" max="5634" width="8.85546875" style="3" bestFit="1" customWidth="1"/>
    <col min="5635" max="5882" width="9.140625" style="3"/>
    <col min="5883" max="5883" width="24.28515625" style="3" bestFit="1" customWidth="1"/>
    <col min="5884" max="5885" width="8.85546875" style="3" bestFit="1" customWidth="1"/>
    <col min="5886" max="5886" width="6.28515625" style="3" bestFit="1" customWidth="1"/>
    <col min="5887" max="5887" width="6.42578125" style="3" bestFit="1" customWidth="1"/>
    <col min="5888" max="5888" width="8.85546875" style="3" bestFit="1" customWidth="1"/>
    <col min="5889" max="5889" width="5.42578125" style="3" bestFit="1" customWidth="1"/>
    <col min="5890" max="5890" width="8.85546875" style="3" bestFit="1" customWidth="1"/>
    <col min="5891" max="6138" width="9.140625" style="3"/>
    <col min="6139" max="6139" width="24.28515625" style="3" bestFit="1" customWidth="1"/>
    <col min="6140" max="6141" width="8.85546875" style="3" bestFit="1" customWidth="1"/>
    <col min="6142" max="6142" width="6.28515625" style="3" bestFit="1" customWidth="1"/>
    <col min="6143" max="6143" width="6.42578125" style="3" bestFit="1" customWidth="1"/>
    <col min="6144" max="6144" width="8.85546875" style="3" bestFit="1" customWidth="1"/>
    <col min="6145" max="6145" width="5.42578125" style="3" bestFit="1" customWidth="1"/>
    <col min="6146" max="6146" width="8.85546875" style="3" bestFit="1" customWidth="1"/>
    <col min="6147" max="6394" width="9.140625" style="3"/>
    <col min="6395" max="6395" width="24.28515625" style="3" bestFit="1" customWidth="1"/>
    <col min="6396" max="6397" width="8.85546875" style="3" bestFit="1" customWidth="1"/>
    <col min="6398" max="6398" width="6.28515625" style="3" bestFit="1" customWidth="1"/>
    <col min="6399" max="6399" width="6.42578125" style="3" bestFit="1" customWidth="1"/>
    <col min="6400" max="6400" width="8.85546875" style="3" bestFit="1" customWidth="1"/>
    <col min="6401" max="6401" width="5.42578125" style="3" bestFit="1" customWidth="1"/>
    <col min="6402" max="6402" width="8.85546875" style="3" bestFit="1" customWidth="1"/>
    <col min="6403" max="6650" width="9.140625" style="3"/>
    <col min="6651" max="6651" width="24.28515625" style="3" bestFit="1" customWidth="1"/>
    <col min="6652" max="6653" width="8.85546875" style="3" bestFit="1" customWidth="1"/>
    <col min="6654" max="6654" width="6.28515625" style="3" bestFit="1" customWidth="1"/>
    <col min="6655" max="6655" width="6.42578125" style="3" bestFit="1" customWidth="1"/>
    <col min="6656" max="6656" width="8.85546875" style="3" bestFit="1" customWidth="1"/>
    <col min="6657" max="6657" width="5.42578125" style="3" bestFit="1" customWidth="1"/>
    <col min="6658" max="6658" width="8.85546875" style="3" bestFit="1" customWidth="1"/>
    <col min="6659" max="6906" width="9.140625" style="3"/>
    <col min="6907" max="6907" width="24.28515625" style="3" bestFit="1" customWidth="1"/>
    <col min="6908" max="6909" width="8.85546875" style="3" bestFit="1" customWidth="1"/>
    <col min="6910" max="6910" width="6.28515625" style="3" bestFit="1" customWidth="1"/>
    <col min="6911" max="6911" width="6.42578125" style="3" bestFit="1" customWidth="1"/>
    <col min="6912" max="6912" width="8.85546875" style="3" bestFit="1" customWidth="1"/>
    <col min="6913" max="6913" width="5.42578125" style="3" bestFit="1" customWidth="1"/>
    <col min="6914" max="6914" width="8.85546875" style="3" bestFit="1" customWidth="1"/>
    <col min="6915" max="7162" width="9.140625" style="3"/>
    <col min="7163" max="7163" width="24.28515625" style="3" bestFit="1" customWidth="1"/>
    <col min="7164" max="7165" width="8.85546875" style="3" bestFit="1" customWidth="1"/>
    <col min="7166" max="7166" width="6.28515625" style="3" bestFit="1" customWidth="1"/>
    <col min="7167" max="7167" width="6.42578125" style="3" bestFit="1" customWidth="1"/>
    <col min="7168" max="7168" width="8.85546875" style="3" bestFit="1" customWidth="1"/>
    <col min="7169" max="7169" width="5.42578125" style="3" bestFit="1" customWidth="1"/>
    <col min="7170" max="7170" width="8.85546875" style="3" bestFit="1" customWidth="1"/>
    <col min="7171" max="7418" width="9.140625" style="3"/>
    <col min="7419" max="7419" width="24.28515625" style="3" bestFit="1" customWidth="1"/>
    <col min="7420" max="7421" width="8.85546875" style="3" bestFit="1" customWidth="1"/>
    <col min="7422" max="7422" width="6.28515625" style="3" bestFit="1" customWidth="1"/>
    <col min="7423" max="7423" width="6.42578125" style="3" bestFit="1" customWidth="1"/>
    <col min="7424" max="7424" width="8.85546875" style="3" bestFit="1" customWidth="1"/>
    <col min="7425" max="7425" width="5.42578125" style="3" bestFit="1" customWidth="1"/>
    <col min="7426" max="7426" width="8.85546875" style="3" bestFit="1" customWidth="1"/>
    <col min="7427" max="7674" width="9.140625" style="3"/>
    <col min="7675" max="7675" width="24.28515625" style="3" bestFit="1" customWidth="1"/>
    <col min="7676" max="7677" width="8.85546875" style="3" bestFit="1" customWidth="1"/>
    <col min="7678" max="7678" width="6.28515625" style="3" bestFit="1" customWidth="1"/>
    <col min="7679" max="7679" width="6.42578125" style="3" bestFit="1" customWidth="1"/>
    <col min="7680" max="7680" width="8.85546875" style="3" bestFit="1" customWidth="1"/>
    <col min="7681" max="7681" width="5.42578125" style="3" bestFit="1" customWidth="1"/>
    <col min="7682" max="7682" width="8.85546875" style="3" bestFit="1" customWidth="1"/>
    <col min="7683" max="7930" width="9.140625" style="3"/>
    <col min="7931" max="7931" width="24.28515625" style="3" bestFit="1" customWidth="1"/>
    <col min="7932" max="7933" width="8.85546875" style="3" bestFit="1" customWidth="1"/>
    <col min="7934" max="7934" width="6.28515625" style="3" bestFit="1" customWidth="1"/>
    <col min="7935" max="7935" width="6.42578125" style="3" bestFit="1" customWidth="1"/>
    <col min="7936" max="7936" width="8.85546875" style="3" bestFit="1" customWidth="1"/>
    <col min="7937" max="7937" width="5.42578125" style="3" bestFit="1" customWidth="1"/>
    <col min="7938" max="7938" width="8.85546875" style="3" bestFit="1" customWidth="1"/>
    <col min="7939" max="8186" width="9.140625" style="3"/>
    <col min="8187" max="8187" width="24.28515625" style="3" bestFit="1" customWidth="1"/>
    <col min="8188" max="8189" width="8.85546875" style="3" bestFit="1" customWidth="1"/>
    <col min="8190" max="8190" width="6.28515625" style="3" bestFit="1" customWidth="1"/>
    <col min="8191" max="8191" width="6.42578125" style="3" bestFit="1" customWidth="1"/>
    <col min="8192" max="8192" width="8.85546875" style="3" bestFit="1" customWidth="1"/>
    <col min="8193" max="8193" width="5.42578125" style="3" bestFit="1" customWidth="1"/>
    <col min="8194" max="8194" width="8.85546875" style="3" bestFit="1" customWidth="1"/>
    <col min="8195" max="8442" width="9.140625" style="3"/>
    <col min="8443" max="8443" width="24.28515625" style="3" bestFit="1" customWidth="1"/>
    <col min="8444" max="8445" width="8.85546875" style="3" bestFit="1" customWidth="1"/>
    <col min="8446" max="8446" width="6.28515625" style="3" bestFit="1" customWidth="1"/>
    <col min="8447" max="8447" width="6.42578125" style="3" bestFit="1" customWidth="1"/>
    <col min="8448" max="8448" width="8.85546875" style="3" bestFit="1" customWidth="1"/>
    <col min="8449" max="8449" width="5.42578125" style="3" bestFit="1" customWidth="1"/>
    <col min="8450" max="8450" width="8.85546875" style="3" bestFit="1" customWidth="1"/>
    <col min="8451" max="8698" width="9.140625" style="3"/>
    <col min="8699" max="8699" width="24.28515625" style="3" bestFit="1" customWidth="1"/>
    <col min="8700" max="8701" width="8.85546875" style="3" bestFit="1" customWidth="1"/>
    <col min="8702" max="8702" width="6.28515625" style="3" bestFit="1" customWidth="1"/>
    <col min="8703" max="8703" width="6.42578125" style="3" bestFit="1" customWidth="1"/>
    <col min="8704" max="8704" width="8.85546875" style="3" bestFit="1" customWidth="1"/>
    <col min="8705" max="8705" width="5.42578125" style="3" bestFit="1" customWidth="1"/>
    <col min="8706" max="8706" width="8.85546875" style="3" bestFit="1" customWidth="1"/>
    <col min="8707" max="8954" width="9.140625" style="3"/>
    <col min="8955" max="8955" width="24.28515625" style="3" bestFit="1" customWidth="1"/>
    <col min="8956" max="8957" width="8.85546875" style="3" bestFit="1" customWidth="1"/>
    <col min="8958" max="8958" width="6.28515625" style="3" bestFit="1" customWidth="1"/>
    <col min="8959" max="8959" width="6.42578125" style="3" bestFit="1" customWidth="1"/>
    <col min="8960" max="8960" width="8.85546875" style="3" bestFit="1" customWidth="1"/>
    <col min="8961" max="8961" width="5.42578125" style="3" bestFit="1" customWidth="1"/>
    <col min="8962" max="8962" width="8.85546875" style="3" bestFit="1" customWidth="1"/>
    <col min="8963" max="9210" width="9.140625" style="3"/>
    <col min="9211" max="9211" width="24.28515625" style="3" bestFit="1" customWidth="1"/>
    <col min="9212" max="9213" width="8.85546875" style="3" bestFit="1" customWidth="1"/>
    <col min="9214" max="9214" width="6.28515625" style="3" bestFit="1" customWidth="1"/>
    <col min="9215" max="9215" width="6.42578125" style="3" bestFit="1" customWidth="1"/>
    <col min="9216" max="9216" width="8.85546875" style="3" bestFit="1" customWidth="1"/>
    <col min="9217" max="9217" width="5.42578125" style="3" bestFit="1" customWidth="1"/>
    <col min="9218" max="9218" width="8.85546875" style="3" bestFit="1" customWidth="1"/>
    <col min="9219" max="9466" width="9.140625" style="3"/>
    <col min="9467" max="9467" width="24.28515625" style="3" bestFit="1" customWidth="1"/>
    <col min="9468" max="9469" width="8.85546875" style="3" bestFit="1" customWidth="1"/>
    <col min="9470" max="9470" width="6.28515625" style="3" bestFit="1" customWidth="1"/>
    <col min="9471" max="9471" width="6.42578125" style="3" bestFit="1" customWidth="1"/>
    <col min="9472" max="9472" width="8.85546875" style="3" bestFit="1" customWidth="1"/>
    <col min="9473" max="9473" width="5.42578125" style="3" bestFit="1" customWidth="1"/>
    <col min="9474" max="9474" width="8.85546875" style="3" bestFit="1" customWidth="1"/>
    <col min="9475" max="9722" width="9.140625" style="3"/>
    <col min="9723" max="9723" width="24.28515625" style="3" bestFit="1" customWidth="1"/>
    <col min="9724" max="9725" width="8.85546875" style="3" bestFit="1" customWidth="1"/>
    <col min="9726" max="9726" width="6.28515625" style="3" bestFit="1" customWidth="1"/>
    <col min="9727" max="9727" width="6.42578125" style="3" bestFit="1" customWidth="1"/>
    <col min="9728" max="9728" width="8.85546875" style="3" bestFit="1" customWidth="1"/>
    <col min="9729" max="9729" width="5.42578125" style="3" bestFit="1" customWidth="1"/>
    <col min="9730" max="9730" width="8.85546875" style="3" bestFit="1" customWidth="1"/>
    <col min="9731" max="9978" width="9.140625" style="3"/>
    <col min="9979" max="9979" width="24.28515625" style="3" bestFit="1" customWidth="1"/>
    <col min="9980" max="9981" width="8.85546875" style="3" bestFit="1" customWidth="1"/>
    <col min="9982" max="9982" width="6.28515625" style="3" bestFit="1" customWidth="1"/>
    <col min="9983" max="9983" width="6.42578125" style="3" bestFit="1" customWidth="1"/>
    <col min="9984" max="9984" width="8.85546875" style="3" bestFit="1" customWidth="1"/>
    <col min="9985" max="9985" width="5.42578125" style="3" bestFit="1" customWidth="1"/>
    <col min="9986" max="9986" width="8.85546875" style="3" bestFit="1" customWidth="1"/>
    <col min="9987" max="10234" width="9.140625" style="3"/>
    <col min="10235" max="10235" width="24.28515625" style="3" bestFit="1" customWidth="1"/>
    <col min="10236" max="10237" width="8.85546875" style="3" bestFit="1" customWidth="1"/>
    <col min="10238" max="10238" width="6.28515625" style="3" bestFit="1" customWidth="1"/>
    <col min="10239" max="10239" width="6.42578125" style="3" bestFit="1" customWidth="1"/>
    <col min="10240" max="10240" width="8.85546875" style="3" bestFit="1" customWidth="1"/>
    <col min="10241" max="10241" width="5.42578125" style="3" bestFit="1" customWidth="1"/>
    <col min="10242" max="10242" width="8.85546875" style="3" bestFit="1" customWidth="1"/>
    <col min="10243" max="10490" width="9.140625" style="3"/>
    <col min="10491" max="10491" width="24.28515625" style="3" bestFit="1" customWidth="1"/>
    <col min="10492" max="10493" width="8.85546875" style="3" bestFit="1" customWidth="1"/>
    <col min="10494" max="10494" width="6.28515625" style="3" bestFit="1" customWidth="1"/>
    <col min="10495" max="10495" width="6.42578125" style="3" bestFit="1" customWidth="1"/>
    <col min="10496" max="10496" width="8.85546875" style="3" bestFit="1" customWidth="1"/>
    <col min="10497" max="10497" width="5.42578125" style="3" bestFit="1" customWidth="1"/>
    <col min="10498" max="10498" width="8.85546875" style="3" bestFit="1" customWidth="1"/>
    <col min="10499" max="10746" width="9.140625" style="3"/>
    <col min="10747" max="10747" width="24.28515625" style="3" bestFit="1" customWidth="1"/>
    <col min="10748" max="10749" width="8.85546875" style="3" bestFit="1" customWidth="1"/>
    <col min="10750" max="10750" width="6.28515625" style="3" bestFit="1" customWidth="1"/>
    <col min="10751" max="10751" width="6.42578125" style="3" bestFit="1" customWidth="1"/>
    <col min="10752" max="10752" width="8.85546875" style="3" bestFit="1" customWidth="1"/>
    <col min="10753" max="10753" width="5.42578125" style="3" bestFit="1" customWidth="1"/>
    <col min="10754" max="10754" width="8.85546875" style="3" bestFit="1" customWidth="1"/>
    <col min="10755" max="11002" width="9.140625" style="3"/>
    <col min="11003" max="11003" width="24.28515625" style="3" bestFit="1" customWidth="1"/>
    <col min="11004" max="11005" width="8.85546875" style="3" bestFit="1" customWidth="1"/>
    <col min="11006" max="11006" width="6.28515625" style="3" bestFit="1" customWidth="1"/>
    <col min="11007" max="11007" width="6.42578125" style="3" bestFit="1" customWidth="1"/>
    <col min="11008" max="11008" width="8.85546875" style="3" bestFit="1" customWidth="1"/>
    <col min="11009" max="11009" width="5.42578125" style="3" bestFit="1" customWidth="1"/>
    <col min="11010" max="11010" width="8.85546875" style="3" bestFit="1" customWidth="1"/>
    <col min="11011" max="11258" width="9.140625" style="3"/>
    <col min="11259" max="11259" width="24.28515625" style="3" bestFit="1" customWidth="1"/>
    <col min="11260" max="11261" width="8.85546875" style="3" bestFit="1" customWidth="1"/>
    <col min="11262" max="11262" width="6.28515625" style="3" bestFit="1" customWidth="1"/>
    <col min="11263" max="11263" width="6.42578125" style="3" bestFit="1" customWidth="1"/>
    <col min="11264" max="11264" width="8.85546875" style="3" bestFit="1" customWidth="1"/>
    <col min="11265" max="11265" width="5.42578125" style="3" bestFit="1" customWidth="1"/>
    <col min="11266" max="11266" width="8.85546875" style="3" bestFit="1" customWidth="1"/>
    <col min="11267" max="11514" width="9.140625" style="3"/>
    <col min="11515" max="11515" width="24.28515625" style="3" bestFit="1" customWidth="1"/>
    <col min="11516" max="11517" width="8.85546875" style="3" bestFit="1" customWidth="1"/>
    <col min="11518" max="11518" width="6.28515625" style="3" bestFit="1" customWidth="1"/>
    <col min="11519" max="11519" width="6.42578125" style="3" bestFit="1" customWidth="1"/>
    <col min="11520" max="11520" width="8.85546875" style="3" bestFit="1" customWidth="1"/>
    <col min="11521" max="11521" width="5.42578125" style="3" bestFit="1" customWidth="1"/>
    <col min="11522" max="11522" width="8.85546875" style="3" bestFit="1" customWidth="1"/>
    <col min="11523" max="11770" width="9.140625" style="3"/>
    <col min="11771" max="11771" width="24.28515625" style="3" bestFit="1" customWidth="1"/>
    <col min="11772" max="11773" width="8.85546875" style="3" bestFit="1" customWidth="1"/>
    <col min="11774" max="11774" width="6.28515625" style="3" bestFit="1" customWidth="1"/>
    <col min="11775" max="11775" width="6.42578125" style="3" bestFit="1" customWidth="1"/>
    <col min="11776" max="11776" width="8.85546875" style="3" bestFit="1" customWidth="1"/>
    <col min="11777" max="11777" width="5.42578125" style="3" bestFit="1" customWidth="1"/>
    <col min="11778" max="11778" width="8.85546875" style="3" bestFit="1" customWidth="1"/>
    <col min="11779" max="12026" width="9.140625" style="3"/>
    <col min="12027" max="12027" width="24.28515625" style="3" bestFit="1" customWidth="1"/>
    <col min="12028" max="12029" width="8.85546875" style="3" bestFit="1" customWidth="1"/>
    <col min="12030" max="12030" width="6.28515625" style="3" bestFit="1" customWidth="1"/>
    <col min="12031" max="12031" width="6.42578125" style="3" bestFit="1" customWidth="1"/>
    <col min="12032" max="12032" width="8.85546875" style="3" bestFit="1" customWidth="1"/>
    <col min="12033" max="12033" width="5.42578125" style="3" bestFit="1" customWidth="1"/>
    <col min="12034" max="12034" width="8.85546875" style="3" bestFit="1" customWidth="1"/>
    <col min="12035" max="12282" width="9.140625" style="3"/>
    <col min="12283" max="12283" width="24.28515625" style="3" bestFit="1" customWidth="1"/>
    <col min="12284" max="12285" width="8.85546875" style="3" bestFit="1" customWidth="1"/>
    <col min="12286" max="12286" width="6.28515625" style="3" bestFit="1" customWidth="1"/>
    <col min="12287" max="12287" width="6.42578125" style="3" bestFit="1" customWidth="1"/>
    <col min="12288" max="12288" width="8.85546875" style="3" bestFit="1" customWidth="1"/>
    <col min="12289" max="12289" width="5.42578125" style="3" bestFit="1" customWidth="1"/>
    <col min="12290" max="12290" width="8.85546875" style="3" bestFit="1" customWidth="1"/>
    <col min="12291" max="12538" width="9.140625" style="3"/>
    <col min="12539" max="12539" width="24.28515625" style="3" bestFit="1" customWidth="1"/>
    <col min="12540" max="12541" width="8.85546875" style="3" bestFit="1" customWidth="1"/>
    <col min="12542" max="12542" width="6.28515625" style="3" bestFit="1" customWidth="1"/>
    <col min="12543" max="12543" width="6.42578125" style="3" bestFit="1" customWidth="1"/>
    <col min="12544" max="12544" width="8.85546875" style="3" bestFit="1" customWidth="1"/>
    <col min="12545" max="12545" width="5.42578125" style="3" bestFit="1" customWidth="1"/>
    <col min="12546" max="12546" width="8.85546875" style="3" bestFit="1" customWidth="1"/>
    <col min="12547" max="12794" width="9.140625" style="3"/>
    <col min="12795" max="12795" width="24.28515625" style="3" bestFit="1" customWidth="1"/>
    <col min="12796" max="12797" width="8.85546875" style="3" bestFit="1" customWidth="1"/>
    <col min="12798" max="12798" width="6.28515625" style="3" bestFit="1" customWidth="1"/>
    <col min="12799" max="12799" width="6.42578125" style="3" bestFit="1" customWidth="1"/>
    <col min="12800" max="12800" width="8.85546875" style="3" bestFit="1" customWidth="1"/>
    <col min="12801" max="12801" width="5.42578125" style="3" bestFit="1" customWidth="1"/>
    <col min="12802" max="12802" width="8.85546875" style="3" bestFit="1" customWidth="1"/>
    <col min="12803" max="13050" width="9.140625" style="3"/>
    <col min="13051" max="13051" width="24.28515625" style="3" bestFit="1" customWidth="1"/>
    <col min="13052" max="13053" width="8.85546875" style="3" bestFit="1" customWidth="1"/>
    <col min="13054" max="13054" width="6.28515625" style="3" bestFit="1" customWidth="1"/>
    <col min="13055" max="13055" width="6.42578125" style="3" bestFit="1" customWidth="1"/>
    <col min="13056" max="13056" width="8.85546875" style="3" bestFit="1" customWidth="1"/>
    <col min="13057" max="13057" width="5.42578125" style="3" bestFit="1" customWidth="1"/>
    <col min="13058" max="13058" width="8.85546875" style="3" bestFit="1" customWidth="1"/>
    <col min="13059" max="13306" width="9.140625" style="3"/>
    <col min="13307" max="13307" width="24.28515625" style="3" bestFit="1" customWidth="1"/>
    <col min="13308" max="13309" width="8.85546875" style="3" bestFit="1" customWidth="1"/>
    <col min="13310" max="13310" width="6.28515625" style="3" bestFit="1" customWidth="1"/>
    <col min="13311" max="13311" width="6.42578125" style="3" bestFit="1" customWidth="1"/>
    <col min="13312" max="13312" width="8.85546875" style="3" bestFit="1" customWidth="1"/>
    <col min="13313" max="13313" width="5.42578125" style="3" bestFit="1" customWidth="1"/>
    <col min="13314" max="13314" width="8.85546875" style="3" bestFit="1" customWidth="1"/>
    <col min="13315" max="13562" width="9.140625" style="3"/>
    <col min="13563" max="13563" width="24.28515625" style="3" bestFit="1" customWidth="1"/>
    <col min="13564" max="13565" width="8.85546875" style="3" bestFit="1" customWidth="1"/>
    <col min="13566" max="13566" width="6.28515625" style="3" bestFit="1" customWidth="1"/>
    <col min="13567" max="13567" width="6.42578125" style="3" bestFit="1" customWidth="1"/>
    <col min="13568" max="13568" width="8.85546875" style="3" bestFit="1" customWidth="1"/>
    <col min="13569" max="13569" width="5.42578125" style="3" bestFit="1" customWidth="1"/>
    <col min="13570" max="13570" width="8.85546875" style="3" bestFit="1" customWidth="1"/>
    <col min="13571" max="13818" width="9.140625" style="3"/>
    <col min="13819" max="13819" width="24.28515625" style="3" bestFit="1" customWidth="1"/>
    <col min="13820" max="13821" width="8.85546875" style="3" bestFit="1" customWidth="1"/>
    <col min="13822" max="13822" width="6.28515625" style="3" bestFit="1" customWidth="1"/>
    <col min="13823" max="13823" width="6.42578125" style="3" bestFit="1" customWidth="1"/>
    <col min="13824" max="13824" width="8.85546875" style="3" bestFit="1" customWidth="1"/>
    <col min="13825" max="13825" width="5.42578125" style="3" bestFit="1" customWidth="1"/>
    <col min="13826" max="13826" width="8.85546875" style="3" bestFit="1" customWidth="1"/>
    <col min="13827" max="14074" width="9.140625" style="3"/>
    <col min="14075" max="14075" width="24.28515625" style="3" bestFit="1" customWidth="1"/>
    <col min="14076" max="14077" width="8.85546875" style="3" bestFit="1" customWidth="1"/>
    <col min="14078" max="14078" width="6.28515625" style="3" bestFit="1" customWidth="1"/>
    <col min="14079" max="14079" width="6.42578125" style="3" bestFit="1" customWidth="1"/>
    <col min="14080" max="14080" width="8.85546875" style="3" bestFit="1" customWidth="1"/>
    <col min="14081" max="14081" width="5.42578125" style="3" bestFit="1" customWidth="1"/>
    <col min="14082" max="14082" width="8.85546875" style="3" bestFit="1" customWidth="1"/>
    <col min="14083" max="14330" width="9.140625" style="3"/>
    <col min="14331" max="14331" width="24.28515625" style="3" bestFit="1" customWidth="1"/>
    <col min="14332" max="14333" width="8.85546875" style="3" bestFit="1" customWidth="1"/>
    <col min="14334" max="14334" width="6.28515625" style="3" bestFit="1" customWidth="1"/>
    <col min="14335" max="14335" width="6.42578125" style="3" bestFit="1" customWidth="1"/>
    <col min="14336" max="14336" width="8.85546875" style="3" bestFit="1" customWidth="1"/>
    <col min="14337" max="14337" width="5.42578125" style="3" bestFit="1" customWidth="1"/>
    <col min="14338" max="14338" width="8.85546875" style="3" bestFit="1" customWidth="1"/>
    <col min="14339" max="14586" width="9.140625" style="3"/>
    <col min="14587" max="14587" width="24.28515625" style="3" bestFit="1" customWidth="1"/>
    <col min="14588" max="14589" width="8.85546875" style="3" bestFit="1" customWidth="1"/>
    <col min="14590" max="14590" width="6.28515625" style="3" bestFit="1" customWidth="1"/>
    <col min="14591" max="14591" width="6.42578125" style="3" bestFit="1" customWidth="1"/>
    <col min="14592" max="14592" width="8.85546875" style="3" bestFit="1" customWidth="1"/>
    <col min="14593" max="14593" width="5.42578125" style="3" bestFit="1" customWidth="1"/>
    <col min="14594" max="14594" width="8.85546875" style="3" bestFit="1" customWidth="1"/>
    <col min="14595" max="14842" width="9.140625" style="3"/>
    <col min="14843" max="14843" width="24.28515625" style="3" bestFit="1" customWidth="1"/>
    <col min="14844" max="14845" width="8.85546875" style="3" bestFit="1" customWidth="1"/>
    <col min="14846" max="14846" width="6.28515625" style="3" bestFit="1" customWidth="1"/>
    <col min="14847" max="14847" width="6.42578125" style="3" bestFit="1" customWidth="1"/>
    <col min="14848" max="14848" width="8.85546875" style="3" bestFit="1" customWidth="1"/>
    <col min="14849" max="14849" width="5.42578125" style="3" bestFit="1" customWidth="1"/>
    <col min="14850" max="14850" width="8.85546875" style="3" bestFit="1" customWidth="1"/>
    <col min="14851" max="15098" width="9.140625" style="3"/>
    <col min="15099" max="15099" width="24.28515625" style="3" bestFit="1" customWidth="1"/>
    <col min="15100" max="15101" width="8.85546875" style="3" bestFit="1" customWidth="1"/>
    <col min="15102" max="15102" width="6.28515625" style="3" bestFit="1" customWidth="1"/>
    <col min="15103" max="15103" width="6.42578125" style="3" bestFit="1" customWidth="1"/>
    <col min="15104" max="15104" width="8.85546875" style="3" bestFit="1" customWidth="1"/>
    <col min="15105" max="15105" width="5.42578125" style="3" bestFit="1" customWidth="1"/>
    <col min="15106" max="15106" width="8.85546875" style="3" bestFit="1" customWidth="1"/>
    <col min="15107" max="15354" width="9.140625" style="3"/>
    <col min="15355" max="15355" width="24.28515625" style="3" bestFit="1" customWidth="1"/>
    <col min="15356" max="15357" width="8.85546875" style="3" bestFit="1" customWidth="1"/>
    <col min="15358" max="15358" width="6.28515625" style="3" bestFit="1" customWidth="1"/>
    <col min="15359" max="15359" width="6.42578125" style="3" bestFit="1" customWidth="1"/>
    <col min="15360" max="15360" width="8.85546875" style="3" bestFit="1" customWidth="1"/>
    <col min="15361" max="15361" width="5.42578125" style="3" bestFit="1" customWidth="1"/>
    <col min="15362" max="15362" width="8.85546875" style="3" bestFit="1" customWidth="1"/>
    <col min="15363" max="15610" width="9.140625" style="3"/>
    <col min="15611" max="15611" width="24.28515625" style="3" bestFit="1" customWidth="1"/>
    <col min="15612" max="15613" width="8.85546875" style="3" bestFit="1" customWidth="1"/>
    <col min="15614" max="15614" width="6.28515625" style="3" bestFit="1" customWidth="1"/>
    <col min="15615" max="15615" width="6.42578125" style="3" bestFit="1" customWidth="1"/>
    <col min="15616" max="15616" width="8.85546875" style="3" bestFit="1" customWidth="1"/>
    <col min="15617" max="15617" width="5.42578125" style="3" bestFit="1" customWidth="1"/>
    <col min="15618" max="15618" width="8.85546875" style="3" bestFit="1" customWidth="1"/>
    <col min="15619" max="15866" width="9.140625" style="3"/>
    <col min="15867" max="15867" width="24.28515625" style="3" bestFit="1" customWidth="1"/>
    <col min="15868" max="15869" width="8.85546875" style="3" bestFit="1" customWidth="1"/>
    <col min="15870" max="15870" width="6.28515625" style="3" bestFit="1" customWidth="1"/>
    <col min="15871" max="15871" width="6.42578125" style="3" bestFit="1" customWidth="1"/>
    <col min="15872" max="15872" width="8.85546875" style="3" bestFit="1" customWidth="1"/>
    <col min="15873" max="15873" width="5.42578125" style="3" bestFit="1" customWidth="1"/>
    <col min="15874" max="15874" width="8.85546875" style="3" bestFit="1" customWidth="1"/>
    <col min="15875" max="16122" width="9.140625" style="3"/>
    <col min="16123" max="16123" width="24.28515625" style="3" bestFit="1" customWidth="1"/>
    <col min="16124" max="16125" width="8.85546875" style="3" bestFit="1" customWidth="1"/>
    <col min="16126" max="16126" width="6.28515625" style="3" bestFit="1" customWidth="1"/>
    <col min="16127" max="16127" width="6.42578125" style="3" bestFit="1" customWidth="1"/>
    <col min="16128" max="16128" width="8.85546875" style="3" bestFit="1" customWidth="1"/>
    <col min="16129" max="16129" width="5.42578125" style="3" bestFit="1" customWidth="1"/>
    <col min="16130" max="16130" width="8.85546875" style="3" bestFit="1" customWidth="1"/>
    <col min="16131" max="16384" width="9.140625" style="3"/>
  </cols>
  <sheetData>
    <row r="2" spans="1:6" ht="15">
      <c r="A2" s="100" t="s">
        <v>142</v>
      </c>
      <c r="B2" s="101"/>
      <c r="C2" s="101"/>
      <c r="D2" s="101"/>
      <c r="E2" s="101"/>
      <c r="F2" s="101"/>
    </row>
    <row r="3" spans="1:6" ht="15">
      <c r="A3" s="100" t="s">
        <v>143</v>
      </c>
      <c r="B3" s="101"/>
      <c r="C3" s="101"/>
      <c r="D3" s="101"/>
      <c r="E3" s="101"/>
      <c r="F3" s="101"/>
    </row>
    <row r="5" spans="1:6">
      <c r="A5" s="7"/>
      <c r="B5" s="7"/>
      <c r="C5" s="48" t="s">
        <v>0</v>
      </c>
    </row>
    <row r="6" spans="1:6">
      <c r="A6" s="1"/>
      <c r="B6" s="51" t="s">
        <v>7</v>
      </c>
      <c r="C6" s="49">
        <v>5504</v>
      </c>
    </row>
    <row r="7" spans="1:6" ht="25.5">
      <c r="A7" s="2" t="s">
        <v>93</v>
      </c>
      <c r="B7" s="50"/>
      <c r="C7" s="5">
        <f>SUM(C8:C40)</f>
        <v>969</v>
      </c>
    </row>
    <row r="8" spans="1:6" ht="15">
      <c r="A8" s="42" t="s">
        <v>12</v>
      </c>
      <c r="B8" s="52" t="s">
        <v>1</v>
      </c>
      <c r="C8" s="43">
        <v>800</v>
      </c>
    </row>
    <row r="9" spans="1:6" ht="15">
      <c r="A9" s="44" t="s">
        <v>13</v>
      </c>
      <c r="B9" s="53" t="s">
        <v>1</v>
      </c>
      <c r="C9" s="45">
        <v>1490</v>
      </c>
    </row>
    <row r="10" spans="1:6" ht="15">
      <c r="A10" s="44" t="s">
        <v>14</v>
      </c>
      <c r="B10" s="53" t="s">
        <v>1</v>
      </c>
      <c r="C10" s="45">
        <v>800</v>
      </c>
    </row>
    <row r="11" spans="1:6" ht="15">
      <c r="A11" s="44" t="s">
        <v>15</v>
      </c>
      <c r="B11" s="53" t="s">
        <v>1</v>
      </c>
      <c r="C11" s="45">
        <v>1490</v>
      </c>
    </row>
    <row r="12" spans="1:6" ht="15">
      <c r="A12" s="44" t="s">
        <v>16</v>
      </c>
      <c r="B12" s="53" t="s">
        <v>1</v>
      </c>
      <c r="C12" s="45">
        <v>1490</v>
      </c>
    </row>
    <row r="13" spans="1:6" ht="15">
      <c r="A13" s="44" t="s">
        <v>17</v>
      </c>
      <c r="B13" s="53" t="s">
        <v>1</v>
      </c>
      <c r="C13" s="45">
        <v>500</v>
      </c>
    </row>
    <row r="14" spans="1:6" ht="15">
      <c r="A14" s="44" t="s">
        <v>18</v>
      </c>
      <c r="B14" s="53" t="s">
        <v>1</v>
      </c>
      <c r="C14" s="45">
        <v>1390</v>
      </c>
    </row>
    <row r="15" spans="1:6" ht="15">
      <c r="A15" s="44" t="s">
        <v>19</v>
      </c>
      <c r="B15" s="53" t="s">
        <v>1</v>
      </c>
      <c r="C15" s="45">
        <v>1490</v>
      </c>
    </row>
    <row r="16" spans="1:6" ht="15">
      <c r="A16" s="44" t="s">
        <v>20</v>
      </c>
      <c r="B16" s="53" t="s">
        <v>1</v>
      </c>
      <c r="C16" s="45">
        <v>800</v>
      </c>
    </row>
    <row r="17" spans="1:3" ht="15">
      <c r="A17" s="44" t="s">
        <v>21</v>
      </c>
      <c r="B17" s="53" t="s">
        <v>1</v>
      </c>
      <c r="C17" s="45">
        <v>1490</v>
      </c>
    </row>
    <row r="18" spans="1:3" ht="15">
      <c r="A18" s="44" t="s">
        <v>22</v>
      </c>
      <c r="B18" s="53" t="s">
        <v>1</v>
      </c>
      <c r="C18" s="45">
        <v>800</v>
      </c>
    </row>
    <row r="19" spans="1:3" ht="15">
      <c r="A19" s="44" t="s">
        <v>23</v>
      </c>
      <c r="B19" s="53" t="s">
        <v>1</v>
      </c>
      <c r="C19" s="45">
        <v>850</v>
      </c>
    </row>
    <row r="20" spans="1:3" ht="15">
      <c r="A20" s="44" t="s">
        <v>24</v>
      </c>
      <c r="B20" s="53" t="s">
        <v>1</v>
      </c>
      <c r="C20" s="45">
        <v>800</v>
      </c>
    </row>
    <row r="21" spans="1:3" ht="15">
      <c r="A21" s="44" t="s">
        <v>25</v>
      </c>
      <c r="B21" s="53" t="s">
        <v>1</v>
      </c>
      <c r="C21" s="45">
        <v>1490</v>
      </c>
    </row>
    <row r="22" spans="1:3" ht="15">
      <c r="A22" s="44" t="s">
        <v>26</v>
      </c>
      <c r="B22" s="53" t="s">
        <v>1</v>
      </c>
      <c r="C22" s="45">
        <v>500</v>
      </c>
    </row>
    <row r="23" spans="1:3" ht="15">
      <c r="A23" s="44" t="s">
        <v>27</v>
      </c>
      <c r="B23" s="53" t="s">
        <v>1</v>
      </c>
      <c r="C23" s="45">
        <v>1490</v>
      </c>
    </row>
    <row r="24" spans="1:3" ht="15">
      <c r="A24" s="44" t="s">
        <v>28</v>
      </c>
      <c r="B24" s="53" t="s">
        <v>1</v>
      </c>
      <c r="C24" s="45">
        <v>600</v>
      </c>
    </row>
    <row r="25" spans="1:3" ht="15">
      <c r="A25" s="44" t="s">
        <v>29</v>
      </c>
      <c r="B25" s="53" t="s">
        <v>1</v>
      </c>
      <c r="C25" s="45">
        <v>1490</v>
      </c>
    </row>
    <row r="26" spans="1:3" ht="15">
      <c r="A26" s="44" t="s">
        <v>30</v>
      </c>
      <c r="B26" s="53" t="s">
        <v>1</v>
      </c>
      <c r="C26" s="45">
        <v>400</v>
      </c>
    </row>
    <row r="27" spans="1:3" ht="15">
      <c r="A27" s="44" t="s">
        <v>31</v>
      </c>
      <c r="B27" s="53" t="s">
        <v>1</v>
      </c>
      <c r="C27" s="45">
        <v>1390</v>
      </c>
    </row>
    <row r="28" spans="1:3" ht="15">
      <c r="A28" s="44" t="s">
        <v>32</v>
      </c>
      <c r="B28" s="53" t="s">
        <v>1</v>
      </c>
      <c r="C28" s="45">
        <v>1490</v>
      </c>
    </row>
    <row r="29" spans="1:3" ht="15">
      <c r="A29" s="44" t="s">
        <v>33</v>
      </c>
      <c r="B29" s="53" t="s">
        <v>1</v>
      </c>
      <c r="C29" s="45">
        <v>800</v>
      </c>
    </row>
    <row r="30" spans="1:3" ht="15">
      <c r="A30" s="44" t="s">
        <v>34</v>
      </c>
      <c r="B30" s="53" t="s">
        <v>1</v>
      </c>
      <c r="C30" s="45">
        <v>1390</v>
      </c>
    </row>
    <row r="31" spans="1:3" ht="15">
      <c r="A31" s="44" t="s">
        <v>35</v>
      </c>
      <c r="B31" s="53" t="s">
        <v>1</v>
      </c>
      <c r="C31" s="45">
        <v>800</v>
      </c>
    </row>
    <row r="32" spans="1:3" ht="15">
      <c r="A32" s="44" t="s">
        <v>36</v>
      </c>
      <c r="B32" s="53" t="s">
        <v>1</v>
      </c>
      <c r="C32" s="45">
        <v>400</v>
      </c>
    </row>
    <row r="33" spans="1:3" ht="15">
      <c r="A33" s="44" t="s">
        <v>37</v>
      </c>
      <c r="B33" s="53" t="s">
        <v>1</v>
      </c>
      <c r="C33" s="45">
        <v>1490</v>
      </c>
    </row>
    <row r="34" spans="1:3" ht="15">
      <c r="A34" s="44" t="s">
        <v>38</v>
      </c>
      <c r="B34" s="53" t="s">
        <v>1</v>
      </c>
      <c r="C34" s="45">
        <v>500</v>
      </c>
    </row>
    <row r="35" spans="1:3" ht="15">
      <c r="A35" s="44" t="s">
        <v>41</v>
      </c>
      <c r="B35" s="53" t="s">
        <v>1</v>
      </c>
      <c r="C35" s="45">
        <v>1490</v>
      </c>
    </row>
    <row r="36" spans="1:3" ht="15">
      <c r="A36" s="44" t="s">
        <v>39</v>
      </c>
      <c r="B36" s="53" t="s">
        <v>1</v>
      </c>
      <c r="C36" s="45">
        <v>500</v>
      </c>
    </row>
    <row r="37" spans="1:3" ht="15">
      <c r="A37" s="44" t="s">
        <v>40</v>
      </c>
      <c r="B37" s="53" t="s">
        <v>1</v>
      </c>
      <c r="C37" s="45">
        <v>1590</v>
      </c>
    </row>
    <row r="38" spans="1:3" ht="15">
      <c r="A38" s="44" t="s">
        <v>92</v>
      </c>
      <c r="B38" s="53" t="s">
        <v>3</v>
      </c>
      <c r="C38" s="45">
        <v>385</v>
      </c>
    </row>
    <row r="39" spans="1:3" ht="15">
      <c r="A39" s="44" t="s">
        <v>78</v>
      </c>
      <c r="B39" s="53" t="s">
        <v>6</v>
      </c>
      <c r="C39" s="45">
        <v>1920</v>
      </c>
    </row>
    <row r="40" spans="1:3">
      <c r="A40" s="46" t="s">
        <v>42</v>
      </c>
      <c r="B40" s="54" t="s">
        <v>1</v>
      </c>
      <c r="C40" s="47">
        <v>-33336</v>
      </c>
    </row>
    <row r="42" spans="1:3">
      <c r="A42" s="6" t="s">
        <v>8</v>
      </c>
      <c r="B42" s="6"/>
    </row>
    <row r="43" spans="1:3">
      <c r="A43" s="6"/>
      <c r="B43" s="6"/>
    </row>
    <row r="44" spans="1:3">
      <c r="A44" s="3" t="s">
        <v>9</v>
      </c>
    </row>
    <row r="45" spans="1:3">
      <c r="A45" s="3" t="s">
        <v>10</v>
      </c>
    </row>
    <row r="48" spans="1:3" ht="14.25" customHeight="1"/>
  </sheetData>
  <mergeCells count="2"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&amp;RLisa 2
Tartu Linnavalitsuse 19.02.2013. a 
korralduse nr 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topLeftCell="A10" workbookViewId="0">
      <selection activeCell="AB4" sqref="AB4"/>
    </sheetView>
  </sheetViews>
  <sheetFormatPr defaultRowHeight="15"/>
  <cols>
    <col min="1" max="1" width="5.28515625" style="74" bestFit="1" customWidth="1"/>
    <col min="2" max="2" width="27.42578125" bestFit="1" customWidth="1"/>
    <col min="3" max="3" width="7.42578125" bestFit="1" customWidth="1"/>
    <col min="4" max="4" width="3.28515625" bestFit="1" customWidth="1"/>
    <col min="5" max="5" width="7.42578125" style="71" bestFit="1" customWidth="1"/>
    <col min="6" max="8" width="6.5703125" bestFit="1" customWidth="1"/>
    <col min="9" max="9" width="5.7109375" bestFit="1" customWidth="1"/>
    <col min="10" max="10" width="8" bestFit="1" customWidth="1"/>
    <col min="11" max="11" width="8" style="92" customWidth="1"/>
    <col min="12" max="13" width="5.42578125" bestFit="1" customWidth="1"/>
    <col min="14" max="14" width="6.42578125" bestFit="1" customWidth="1"/>
    <col min="15" max="15" width="5" bestFit="1" customWidth="1"/>
    <col min="16" max="16" width="8.140625" bestFit="1" customWidth="1"/>
    <col min="17" max="17" width="5.42578125" bestFit="1" customWidth="1"/>
    <col min="18" max="18" width="5" bestFit="1" customWidth="1"/>
    <col min="19" max="19" width="5.7109375" bestFit="1" customWidth="1"/>
    <col min="20" max="21" width="5" bestFit="1" customWidth="1"/>
    <col min="22" max="22" width="6.42578125" bestFit="1" customWidth="1"/>
    <col min="23" max="23" width="7.42578125" bestFit="1" customWidth="1"/>
    <col min="24" max="24" width="6" bestFit="1" customWidth="1"/>
    <col min="25" max="26" width="8" bestFit="1" customWidth="1"/>
  </cols>
  <sheetData>
    <row r="1" spans="1:26">
      <c r="B1" s="99" t="s">
        <v>150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>
      <c r="B2" s="99" t="s">
        <v>110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4" spans="1:26" ht="154.5" customHeight="1">
      <c r="A4" s="76" t="s">
        <v>96</v>
      </c>
      <c r="B4" s="55" t="s">
        <v>97</v>
      </c>
      <c r="C4" s="58" t="s">
        <v>98</v>
      </c>
      <c r="D4" s="58" t="s">
        <v>112</v>
      </c>
      <c r="E4" s="64" t="s">
        <v>11</v>
      </c>
      <c r="F4" s="58" t="s">
        <v>124</v>
      </c>
      <c r="G4" s="58" t="s">
        <v>125</v>
      </c>
      <c r="H4" s="58" t="s">
        <v>131</v>
      </c>
      <c r="I4" s="58" t="s">
        <v>126</v>
      </c>
      <c r="J4" s="64" t="s">
        <v>120</v>
      </c>
      <c r="K4" s="58" t="s">
        <v>144</v>
      </c>
      <c r="L4" s="33" t="s">
        <v>104</v>
      </c>
      <c r="M4" s="33" t="s">
        <v>141</v>
      </c>
      <c r="N4" s="34" t="s">
        <v>133</v>
      </c>
      <c r="O4" s="33" t="s">
        <v>116</v>
      </c>
      <c r="P4" s="33" t="s">
        <v>47</v>
      </c>
      <c r="Q4" s="34" t="s">
        <v>134</v>
      </c>
      <c r="R4" s="34" t="s">
        <v>48</v>
      </c>
      <c r="S4" s="34" t="s">
        <v>49</v>
      </c>
      <c r="T4" s="34" t="s">
        <v>50</v>
      </c>
      <c r="U4" s="34" t="s">
        <v>109</v>
      </c>
      <c r="V4" s="34" t="s">
        <v>115</v>
      </c>
      <c r="W4" s="35" t="s">
        <v>101</v>
      </c>
      <c r="X4" s="35" t="s">
        <v>95</v>
      </c>
      <c r="Y4" s="93" t="s">
        <v>99</v>
      </c>
      <c r="Z4" s="93" t="s">
        <v>145</v>
      </c>
    </row>
    <row r="5" spans="1:26">
      <c r="A5" s="75"/>
      <c r="B5" s="10"/>
      <c r="C5" s="10"/>
      <c r="D5" s="10"/>
      <c r="E5" s="69"/>
      <c r="F5" s="10" t="s">
        <v>121</v>
      </c>
      <c r="G5" s="10" t="s">
        <v>122</v>
      </c>
      <c r="H5" s="10" t="s">
        <v>85</v>
      </c>
      <c r="I5" s="83" t="s">
        <v>123</v>
      </c>
      <c r="J5" s="10"/>
      <c r="K5" s="90">
        <v>1551</v>
      </c>
      <c r="L5" s="84">
        <v>5001</v>
      </c>
      <c r="M5" s="11">
        <v>506</v>
      </c>
      <c r="N5" s="11">
        <v>5502</v>
      </c>
      <c r="O5" s="11">
        <v>5503</v>
      </c>
      <c r="P5" s="11">
        <v>5511</v>
      </c>
      <c r="Q5" s="12">
        <v>5512</v>
      </c>
      <c r="R5" s="13">
        <v>5515</v>
      </c>
      <c r="S5" s="13">
        <v>5516</v>
      </c>
      <c r="T5" s="13">
        <v>5521</v>
      </c>
      <c r="U5" s="13">
        <v>5523</v>
      </c>
      <c r="V5" s="13">
        <v>5525</v>
      </c>
      <c r="W5" s="13">
        <v>4130</v>
      </c>
      <c r="X5" s="13">
        <v>4133</v>
      </c>
      <c r="Y5" s="13">
        <v>4137</v>
      </c>
      <c r="Z5" s="13">
        <v>608</v>
      </c>
    </row>
    <row r="6" spans="1:26">
      <c r="A6" s="57">
        <v>10121</v>
      </c>
      <c r="B6" s="14" t="s">
        <v>94</v>
      </c>
      <c r="C6" s="14" t="s">
        <v>90</v>
      </c>
      <c r="D6" s="62">
        <v>21</v>
      </c>
      <c r="E6" s="70">
        <f t="shared" ref="E6:E11" si="0">SUM(F6:I6)</f>
        <v>0</v>
      </c>
      <c r="F6" s="77"/>
      <c r="G6" s="78"/>
      <c r="H6" s="78"/>
      <c r="I6" s="78"/>
      <c r="J6" s="15">
        <f t="shared" ref="J6:J9" si="1">SUM(L6:Z6)</f>
        <v>-6673</v>
      </c>
      <c r="K6" s="94"/>
      <c r="L6" s="78"/>
      <c r="M6" s="95"/>
      <c r="N6" s="95"/>
      <c r="O6" s="95"/>
      <c r="P6" s="95"/>
      <c r="Q6" s="78"/>
      <c r="R6" s="95"/>
      <c r="S6" s="95"/>
      <c r="T6" s="95"/>
      <c r="U6" s="95"/>
      <c r="V6" s="95"/>
      <c r="W6" s="95"/>
      <c r="X6" s="95">
        <v>-6673</v>
      </c>
      <c r="Y6" s="95"/>
      <c r="Z6" s="96"/>
    </row>
    <row r="7" spans="1:26">
      <c r="A7" s="57">
        <v>10701</v>
      </c>
      <c r="B7" s="14" t="s">
        <v>99</v>
      </c>
      <c r="C7" s="14" t="s">
        <v>90</v>
      </c>
      <c r="D7" s="62">
        <v>21</v>
      </c>
      <c r="E7" s="70">
        <f t="shared" si="0"/>
        <v>0</v>
      </c>
      <c r="F7" s="66"/>
      <c r="G7" s="24"/>
      <c r="H7" s="24"/>
      <c r="I7" s="24"/>
      <c r="J7" s="15">
        <f t="shared" si="1"/>
        <v>-159964</v>
      </c>
      <c r="K7" s="89"/>
      <c r="L7" s="24"/>
      <c r="M7" s="24"/>
      <c r="N7" s="24"/>
      <c r="O7" s="24"/>
      <c r="P7" s="24">
        <v>930</v>
      </c>
      <c r="Q7" s="24"/>
      <c r="R7" s="24"/>
      <c r="S7" s="24"/>
      <c r="T7" s="24"/>
      <c r="U7" s="24"/>
      <c r="V7" s="24"/>
      <c r="W7" s="24"/>
      <c r="X7" s="24"/>
      <c r="Y7" s="24">
        <v>-160894</v>
      </c>
      <c r="Z7" s="27"/>
    </row>
    <row r="8" spans="1:26">
      <c r="A8" s="57">
        <v>10402</v>
      </c>
      <c r="B8" s="14" t="s">
        <v>100</v>
      </c>
      <c r="C8" s="14" t="s">
        <v>90</v>
      </c>
      <c r="D8" s="62">
        <v>21</v>
      </c>
      <c r="E8" s="70">
        <f t="shared" si="0"/>
        <v>0</v>
      </c>
      <c r="F8" s="66"/>
      <c r="G8" s="24"/>
      <c r="H8" s="24"/>
      <c r="I8" s="24"/>
      <c r="J8" s="15">
        <f t="shared" si="1"/>
        <v>129839</v>
      </c>
      <c r="K8" s="89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129839</v>
      </c>
      <c r="X8" s="24"/>
      <c r="Y8" s="24"/>
      <c r="Z8" s="27"/>
    </row>
    <row r="9" spans="1:26">
      <c r="A9" s="56" t="s">
        <v>102</v>
      </c>
      <c r="B9" s="14" t="s">
        <v>103</v>
      </c>
      <c r="C9" s="14" t="s">
        <v>90</v>
      </c>
      <c r="D9" s="62">
        <v>21</v>
      </c>
      <c r="E9" s="70">
        <f t="shared" si="0"/>
        <v>0</v>
      </c>
      <c r="F9" s="80"/>
      <c r="G9" s="30"/>
      <c r="H9" s="30"/>
      <c r="I9" s="30"/>
      <c r="J9" s="15">
        <f t="shared" si="1"/>
        <v>10985</v>
      </c>
      <c r="K9" s="89"/>
      <c r="L9" s="24">
        <v>8198</v>
      </c>
      <c r="M9" s="24">
        <f>2705+82</f>
        <v>2787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7"/>
    </row>
    <row r="10" spans="1:26">
      <c r="A10" s="65"/>
      <c r="B10" s="16" t="s">
        <v>105</v>
      </c>
      <c r="C10" s="16"/>
      <c r="D10" s="63"/>
      <c r="E10" s="67">
        <f t="shared" si="0"/>
        <v>0</v>
      </c>
      <c r="F10" s="67">
        <f>SUM(F6:F9)</f>
        <v>0</v>
      </c>
      <c r="G10" s="81">
        <f t="shared" ref="G10:I10" si="2">SUM(G6:G9)</f>
        <v>0</v>
      </c>
      <c r="H10" s="81">
        <f t="shared" si="2"/>
        <v>0</v>
      </c>
      <c r="I10" s="81">
        <f t="shared" si="2"/>
        <v>0</v>
      </c>
      <c r="J10" s="18">
        <f>SUM(J6:J9)</f>
        <v>-25813</v>
      </c>
      <c r="K10" s="98"/>
      <c r="L10" s="29">
        <f t="shared" ref="L10:Z10" si="3">SUM(L6:L9)</f>
        <v>8198</v>
      </c>
      <c r="M10" s="29">
        <f t="shared" si="3"/>
        <v>2787</v>
      </c>
      <c r="N10" s="29">
        <f t="shared" si="3"/>
        <v>0</v>
      </c>
      <c r="O10" s="29">
        <f t="shared" si="3"/>
        <v>0</v>
      </c>
      <c r="P10" s="29">
        <f t="shared" si="3"/>
        <v>930</v>
      </c>
      <c r="Q10" s="29">
        <f t="shared" si="3"/>
        <v>0</v>
      </c>
      <c r="R10" s="29">
        <f t="shared" si="3"/>
        <v>0</v>
      </c>
      <c r="S10" s="29">
        <f t="shared" si="3"/>
        <v>0</v>
      </c>
      <c r="T10" s="29">
        <f t="shared" si="3"/>
        <v>0</v>
      </c>
      <c r="U10" s="29">
        <f t="shared" si="3"/>
        <v>0</v>
      </c>
      <c r="V10" s="29">
        <f t="shared" si="3"/>
        <v>0</v>
      </c>
      <c r="W10" s="29">
        <f t="shared" si="3"/>
        <v>129839</v>
      </c>
      <c r="X10" s="29">
        <f t="shared" si="3"/>
        <v>-6673</v>
      </c>
      <c r="Y10" s="29">
        <f t="shared" si="3"/>
        <v>-160894</v>
      </c>
      <c r="Z10" s="85">
        <f t="shared" si="3"/>
        <v>0</v>
      </c>
    </row>
    <row r="11" spans="1:26">
      <c r="A11" s="56" t="s">
        <v>106</v>
      </c>
      <c r="B11" s="14" t="s">
        <v>107</v>
      </c>
      <c r="C11" s="14" t="s">
        <v>108</v>
      </c>
      <c r="D11" s="62">
        <v>21</v>
      </c>
      <c r="E11" s="70">
        <f t="shared" si="0"/>
        <v>0</v>
      </c>
      <c r="F11" s="77"/>
      <c r="G11" s="78"/>
      <c r="H11" s="78"/>
      <c r="I11" s="79"/>
      <c r="J11" s="15">
        <f>SUM(L11:Z11)</f>
        <v>-352</v>
      </c>
      <c r="K11" s="89"/>
      <c r="L11" s="97"/>
      <c r="M11" s="38"/>
      <c r="N11" s="38"/>
      <c r="O11" s="24"/>
      <c r="P11" s="24"/>
      <c r="Q11" s="24"/>
      <c r="R11" s="24"/>
      <c r="S11" s="24"/>
      <c r="T11" s="24"/>
      <c r="U11" s="24">
        <v>-352</v>
      </c>
      <c r="V11" s="24"/>
      <c r="W11" s="24"/>
      <c r="X11" s="24"/>
      <c r="Y11" s="24"/>
      <c r="Z11" s="27"/>
    </row>
    <row r="12" spans="1:26">
      <c r="A12" s="56" t="s">
        <v>2</v>
      </c>
      <c r="B12" s="14" t="s">
        <v>114</v>
      </c>
      <c r="C12" s="14"/>
      <c r="D12" s="62">
        <v>25</v>
      </c>
      <c r="E12" s="70">
        <f>SUM(E13:E15)</f>
        <v>293</v>
      </c>
      <c r="F12" s="70">
        <f t="shared" ref="F12:Z12" si="4">SUM(F13:F15)</f>
        <v>0</v>
      </c>
      <c r="G12" s="86">
        <f t="shared" si="4"/>
        <v>0</v>
      </c>
      <c r="H12" s="86">
        <f t="shared" si="4"/>
        <v>0</v>
      </c>
      <c r="I12" s="87">
        <f t="shared" si="4"/>
        <v>293</v>
      </c>
      <c r="J12" s="70">
        <f t="shared" si="4"/>
        <v>522</v>
      </c>
      <c r="K12" s="66"/>
      <c r="L12" s="86">
        <f t="shared" si="4"/>
        <v>0</v>
      </c>
      <c r="M12" s="86">
        <f t="shared" si="4"/>
        <v>0</v>
      </c>
      <c r="N12" s="86">
        <f t="shared" si="4"/>
        <v>0</v>
      </c>
      <c r="O12" s="86">
        <f t="shared" si="4"/>
        <v>27</v>
      </c>
      <c r="P12" s="86">
        <f t="shared" si="4"/>
        <v>0</v>
      </c>
      <c r="Q12" s="86">
        <f t="shared" si="4"/>
        <v>0</v>
      </c>
      <c r="R12" s="86">
        <f t="shared" si="4"/>
        <v>0</v>
      </c>
      <c r="S12" s="86">
        <f t="shared" si="4"/>
        <v>0</v>
      </c>
      <c r="T12" s="86">
        <f t="shared" si="4"/>
        <v>0</v>
      </c>
      <c r="U12" s="86">
        <f t="shared" si="4"/>
        <v>0</v>
      </c>
      <c r="V12" s="86">
        <f t="shared" si="4"/>
        <v>495</v>
      </c>
      <c r="W12" s="86">
        <f t="shared" si="4"/>
        <v>0</v>
      </c>
      <c r="X12" s="86">
        <f t="shared" si="4"/>
        <v>0</v>
      </c>
      <c r="Y12" s="86">
        <f t="shared" si="4"/>
        <v>0</v>
      </c>
      <c r="Z12" s="87">
        <f t="shared" si="4"/>
        <v>0</v>
      </c>
    </row>
    <row r="13" spans="1:26">
      <c r="A13" s="57"/>
      <c r="B13" s="57" t="s">
        <v>80</v>
      </c>
      <c r="C13" s="14"/>
      <c r="D13" s="62">
        <v>25</v>
      </c>
      <c r="E13" s="70">
        <f>SUM(F13:I13)</f>
        <v>200</v>
      </c>
      <c r="F13" s="66"/>
      <c r="G13" s="24"/>
      <c r="H13" s="24"/>
      <c r="I13" s="27">
        <v>200</v>
      </c>
      <c r="J13" s="61">
        <f>SUM(L13:Z13)</f>
        <v>300</v>
      </c>
      <c r="K13" s="89"/>
      <c r="L13" s="38"/>
      <c r="M13" s="38"/>
      <c r="N13" s="38"/>
      <c r="O13" s="24"/>
      <c r="P13" s="24"/>
      <c r="Q13" s="24"/>
      <c r="R13" s="24"/>
      <c r="S13" s="24"/>
      <c r="T13" s="24"/>
      <c r="U13" s="24"/>
      <c r="V13" s="24">
        <f>200+100</f>
        <v>300</v>
      </c>
      <c r="W13" s="24"/>
      <c r="X13" s="24"/>
      <c r="Y13" s="24"/>
      <c r="Z13" s="27"/>
    </row>
    <row r="14" spans="1:26">
      <c r="A14" s="57"/>
      <c r="B14" s="57" t="s">
        <v>81</v>
      </c>
      <c r="C14" s="14"/>
      <c r="D14" s="62">
        <v>25</v>
      </c>
      <c r="E14" s="70">
        <f>SUM(F14:I14)</f>
        <v>93</v>
      </c>
      <c r="F14" s="66"/>
      <c r="G14" s="24"/>
      <c r="H14" s="24"/>
      <c r="I14" s="27">
        <v>93</v>
      </c>
      <c r="J14" s="61">
        <f>SUM(L14:Z14)</f>
        <v>195</v>
      </c>
      <c r="K14" s="89"/>
      <c r="L14" s="38"/>
      <c r="M14" s="38"/>
      <c r="N14" s="38"/>
      <c r="O14" s="24"/>
      <c r="P14" s="24"/>
      <c r="Q14" s="24"/>
      <c r="R14" s="24"/>
      <c r="S14" s="24"/>
      <c r="T14" s="24"/>
      <c r="U14" s="24"/>
      <c r="V14" s="24">
        <f>93+102</f>
        <v>195</v>
      </c>
      <c r="W14" s="24"/>
      <c r="X14" s="24"/>
      <c r="Y14" s="24"/>
      <c r="Z14" s="27"/>
    </row>
    <row r="15" spans="1:26">
      <c r="A15" s="57"/>
      <c r="B15" s="57" t="s">
        <v>117</v>
      </c>
      <c r="C15" s="14"/>
      <c r="D15" s="62">
        <v>25</v>
      </c>
      <c r="E15" s="70">
        <f>SUM(F15:I15)</f>
        <v>0</v>
      </c>
      <c r="F15" s="66"/>
      <c r="G15" s="24"/>
      <c r="H15" s="24"/>
      <c r="I15" s="27"/>
      <c r="J15" s="61">
        <f>SUM(L15:Z15)</f>
        <v>27</v>
      </c>
      <c r="K15" s="89"/>
      <c r="L15" s="38"/>
      <c r="M15" s="38"/>
      <c r="N15" s="38"/>
      <c r="O15" s="24">
        <v>27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7"/>
    </row>
    <row r="16" spans="1:26">
      <c r="A16" s="56" t="s">
        <v>4</v>
      </c>
      <c r="B16" s="14" t="s">
        <v>137</v>
      </c>
      <c r="C16" s="14"/>
      <c r="D16" s="62">
        <v>25</v>
      </c>
      <c r="E16" s="70">
        <f>SUM(E17:E19)</f>
        <v>800</v>
      </c>
      <c r="F16" s="70">
        <f t="shared" ref="F16:Z16" si="5">SUM(F17:F19)</f>
        <v>800</v>
      </c>
      <c r="G16" s="86">
        <f t="shared" si="5"/>
        <v>0</v>
      </c>
      <c r="H16" s="86">
        <f t="shared" si="5"/>
        <v>0</v>
      </c>
      <c r="I16" s="87">
        <f t="shared" si="5"/>
        <v>0</v>
      </c>
      <c r="J16" s="70">
        <f t="shared" si="5"/>
        <v>9360</v>
      </c>
      <c r="K16" s="66"/>
      <c r="L16" s="86">
        <f t="shared" si="5"/>
        <v>0</v>
      </c>
      <c r="M16" s="86">
        <f t="shared" si="5"/>
        <v>0</v>
      </c>
      <c r="N16" s="86">
        <f t="shared" si="5"/>
        <v>0</v>
      </c>
      <c r="O16" s="86">
        <f t="shared" si="5"/>
        <v>0</v>
      </c>
      <c r="P16" s="86">
        <f t="shared" si="5"/>
        <v>0</v>
      </c>
      <c r="Q16" s="86">
        <f t="shared" si="5"/>
        <v>0</v>
      </c>
      <c r="R16" s="86">
        <f t="shared" si="5"/>
        <v>0</v>
      </c>
      <c r="S16" s="86">
        <f t="shared" si="5"/>
        <v>0</v>
      </c>
      <c r="T16" s="86">
        <f t="shared" si="5"/>
        <v>0</v>
      </c>
      <c r="U16" s="86">
        <f t="shared" si="5"/>
        <v>0</v>
      </c>
      <c r="V16" s="86">
        <f t="shared" si="5"/>
        <v>9360</v>
      </c>
      <c r="W16" s="86">
        <f t="shared" si="5"/>
        <v>0</v>
      </c>
      <c r="X16" s="86">
        <f t="shared" si="5"/>
        <v>0</v>
      </c>
      <c r="Y16" s="86">
        <f t="shared" si="5"/>
        <v>0</v>
      </c>
      <c r="Z16" s="87">
        <f t="shared" si="5"/>
        <v>0</v>
      </c>
    </row>
    <row r="17" spans="1:26">
      <c r="A17" s="57"/>
      <c r="B17" s="57" t="s">
        <v>83</v>
      </c>
      <c r="C17" s="14"/>
      <c r="D17" s="62">
        <v>25</v>
      </c>
      <c r="E17" s="70">
        <f t="shared" ref="E17:E24" si="6">SUM(F17:I17)</f>
        <v>0</v>
      </c>
      <c r="F17" s="66"/>
      <c r="G17" s="24"/>
      <c r="H17" s="24"/>
      <c r="I17" s="27"/>
      <c r="J17" s="15">
        <f t="shared" ref="J17:J24" si="7">SUM(L17:Z17)</f>
        <v>2779</v>
      </c>
      <c r="K17" s="89"/>
      <c r="L17" s="38"/>
      <c r="M17" s="38"/>
      <c r="N17" s="38"/>
      <c r="O17" s="24"/>
      <c r="P17" s="24"/>
      <c r="Q17" s="24"/>
      <c r="R17" s="24"/>
      <c r="S17" s="24"/>
      <c r="T17" s="24"/>
      <c r="U17" s="24"/>
      <c r="V17" s="24">
        <v>2779</v>
      </c>
      <c r="W17" s="24"/>
      <c r="X17" s="24"/>
      <c r="Y17" s="24"/>
      <c r="Z17" s="27"/>
    </row>
    <row r="18" spans="1:26">
      <c r="A18" s="57"/>
      <c r="B18" s="57" t="s">
        <v>83</v>
      </c>
      <c r="C18" s="14" t="s">
        <v>91</v>
      </c>
      <c r="D18" s="62">
        <v>25</v>
      </c>
      <c r="E18" s="70">
        <f t="shared" si="6"/>
        <v>800</v>
      </c>
      <c r="F18" s="66">
        <v>800</v>
      </c>
      <c r="G18" s="24"/>
      <c r="H18" s="24"/>
      <c r="I18" s="27"/>
      <c r="J18" s="15">
        <f t="shared" si="7"/>
        <v>800</v>
      </c>
      <c r="K18" s="89"/>
      <c r="L18" s="38"/>
      <c r="M18" s="38"/>
      <c r="N18" s="38"/>
      <c r="O18" s="24"/>
      <c r="P18" s="24"/>
      <c r="Q18" s="24"/>
      <c r="R18" s="24"/>
      <c r="S18" s="24"/>
      <c r="T18" s="24"/>
      <c r="U18" s="24"/>
      <c r="V18" s="24">
        <v>800</v>
      </c>
      <c r="W18" s="24"/>
      <c r="X18" s="24"/>
      <c r="Y18" s="24"/>
      <c r="Z18" s="27"/>
    </row>
    <row r="19" spans="1:26">
      <c r="A19" s="57"/>
      <c r="B19" s="57" t="s">
        <v>82</v>
      </c>
      <c r="C19" s="14"/>
      <c r="D19" s="62">
        <v>25</v>
      </c>
      <c r="E19" s="70">
        <f t="shared" si="6"/>
        <v>0</v>
      </c>
      <c r="F19" s="66"/>
      <c r="G19" s="24"/>
      <c r="H19" s="24"/>
      <c r="I19" s="27"/>
      <c r="J19" s="15">
        <f t="shared" si="7"/>
        <v>5781</v>
      </c>
      <c r="K19" s="89"/>
      <c r="L19" s="38"/>
      <c r="M19" s="38"/>
      <c r="N19" s="38"/>
      <c r="O19" s="24"/>
      <c r="P19" s="24"/>
      <c r="Q19" s="24"/>
      <c r="R19" s="24"/>
      <c r="S19" s="24"/>
      <c r="T19" s="24"/>
      <c r="U19" s="24"/>
      <c r="V19" s="24">
        <v>5781</v>
      </c>
      <c r="W19" s="24"/>
      <c r="X19" s="24"/>
      <c r="Y19" s="24"/>
      <c r="Z19" s="27"/>
    </row>
    <row r="20" spans="1:26">
      <c r="A20" s="56" t="s">
        <v>106</v>
      </c>
      <c r="B20" s="73" t="s">
        <v>107</v>
      </c>
      <c r="C20" s="14" t="s">
        <v>128</v>
      </c>
      <c r="D20" s="62">
        <v>25</v>
      </c>
      <c r="E20" s="70">
        <f t="shared" si="6"/>
        <v>1010</v>
      </c>
      <c r="F20" s="66"/>
      <c r="G20" s="24">
        <v>1010</v>
      </c>
      <c r="H20" s="24"/>
      <c r="I20" s="27"/>
      <c r="J20" s="15">
        <f t="shared" si="7"/>
        <v>1010</v>
      </c>
      <c r="K20" s="89"/>
      <c r="L20" s="38"/>
      <c r="M20" s="38"/>
      <c r="N20" s="38"/>
      <c r="O20" s="24"/>
      <c r="P20" s="24"/>
      <c r="Q20" s="24"/>
      <c r="R20" s="24"/>
      <c r="S20" s="24"/>
      <c r="T20" s="24"/>
      <c r="U20" s="24"/>
      <c r="V20" s="24">
        <v>1010</v>
      </c>
      <c r="W20" s="24"/>
      <c r="X20" s="24"/>
      <c r="Y20" s="24"/>
      <c r="Z20" s="27"/>
    </row>
    <row r="21" spans="1:26">
      <c r="A21" s="56" t="s">
        <v>118</v>
      </c>
      <c r="B21" s="14" t="s">
        <v>119</v>
      </c>
      <c r="C21" s="14"/>
      <c r="D21" s="62">
        <v>25</v>
      </c>
      <c r="E21" s="70">
        <f t="shared" si="6"/>
        <v>0</v>
      </c>
      <c r="F21" s="66"/>
      <c r="G21" s="24"/>
      <c r="H21" s="24"/>
      <c r="I21" s="27"/>
      <c r="J21" s="15">
        <f t="shared" si="7"/>
        <v>1457</v>
      </c>
      <c r="K21" s="89"/>
      <c r="L21" s="38"/>
      <c r="M21" s="38"/>
      <c r="N21" s="38"/>
      <c r="O21" s="24"/>
      <c r="P21" s="24"/>
      <c r="Q21" s="24"/>
      <c r="R21" s="24"/>
      <c r="S21" s="24"/>
      <c r="T21" s="24"/>
      <c r="U21" s="24"/>
      <c r="V21" s="24">
        <v>1457</v>
      </c>
      <c r="W21" s="24"/>
      <c r="X21" s="24"/>
      <c r="Y21" s="24"/>
      <c r="Z21" s="27"/>
    </row>
    <row r="22" spans="1:26">
      <c r="A22" s="56" t="s">
        <v>118</v>
      </c>
      <c r="B22" s="14" t="s">
        <v>119</v>
      </c>
      <c r="C22" s="14" t="s">
        <v>128</v>
      </c>
      <c r="D22" s="62">
        <v>25</v>
      </c>
      <c r="E22" s="70">
        <f t="shared" si="6"/>
        <v>1008</v>
      </c>
      <c r="F22" s="66"/>
      <c r="G22" s="24">
        <v>1008</v>
      </c>
      <c r="H22" s="24"/>
      <c r="I22" s="27"/>
      <c r="J22" s="15">
        <f t="shared" si="7"/>
        <v>1008</v>
      </c>
      <c r="K22" s="89"/>
      <c r="L22" s="38"/>
      <c r="M22" s="38"/>
      <c r="N22" s="38"/>
      <c r="O22" s="24"/>
      <c r="P22" s="24"/>
      <c r="Q22" s="24"/>
      <c r="R22" s="24"/>
      <c r="S22" s="24"/>
      <c r="T22" s="24"/>
      <c r="U22" s="24"/>
      <c r="V22" s="24">
        <v>1008</v>
      </c>
      <c r="W22" s="24"/>
      <c r="X22" s="24"/>
      <c r="Y22" s="24"/>
      <c r="Z22" s="27"/>
    </row>
    <row r="23" spans="1:26">
      <c r="A23" s="56" t="s">
        <v>5</v>
      </c>
      <c r="B23" s="14" t="s">
        <v>84</v>
      </c>
      <c r="C23" s="14"/>
      <c r="D23" s="62">
        <v>25</v>
      </c>
      <c r="E23" s="70">
        <f t="shared" si="6"/>
        <v>0</v>
      </c>
      <c r="F23" s="66"/>
      <c r="G23" s="24"/>
      <c r="H23" s="24"/>
      <c r="I23" s="27"/>
      <c r="J23" s="15">
        <f t="shared" si="7"/>
        <v>325</v>
      </c>
      <c r="K23" s="89"/>
      <c r="L23" s="38"/>
      <c r="M23" s="38"/>
      <c r="N23" s="38"/>
      <c r="O23" s="24"/>
      <c r="P23" s="24"/>
      <c r="Q23" s="24"/>
      <c r="R23" s="24"/>
      <c r="S23" s="24"/>
      <c r="T23" s="24"/>
      <c r="U23" s="24"/>
      <c r="V23" s="24">
        <v>325</v>
      </c>
      <c r="W23" s="24"/>
      <c r="X23" s="24"/>
      <c r="Y23" s="24"/>
      <c r="Z23" s="27"/>
    </row>
    <row r="24" spans="1:26">
      <c r="A24" s="56" t="s">
        <v>5</v>
      </c>
      <c r="B24" s="14" t="s">
        <v>84</v>
      </c>
      <c r="C24" s="14" t="s">
        <v>128</v>
      </c>
      <c r="D24" s="62">
        <v>25</v>
      </c>
      <c r="E24" s="70">
        <f t="shared" si="6"/>
        <v>1716</v>
      </c>
      <c r="F24" s="66"/>
      <c r="G24" s="24">
        <v>1716</v>
      </c>
      <c r="H24" s="24"/>
      <c r="I24" s="27"/>
      <c r="J24" s="15">
        <f t="shared" si="7"/>
        <v>1716</v>
      </c>
      <c r="K24" s="89"/>
      <c r="L24" s="38"/>
      <c r="M24" s="38"/>
      <c r="N24" s="38"/>
      <c r="O24" s="24"/>
      <c r="P24" s="24"/>
      <c r="Q24" s="24"/>
      <c r="R24" s="24"/>
      <c r="S24" s="24"/>
      <c r="T24" s="24"/>
      <c r="U24" s="24"/>
      <c r="V24" s="24">
        <v>1716</v>
      </c>
      <c r="W24" s="24"/>
      <c r="X24" s="24"/>
      <c r="Y24" s="24"/>
      <c r="Z24" s="27"/>
    </row>
    <row r="25" spans="1:26">
      <c r="A25" s="65"/>
      <c r="B25" s="16" t="s">
        <v>127</v>
      </c>
      <c r="C25" s="16"/>
      <c r="D25" s="16"/>
      <c r="E25" s="67">
        <f>SUM(E11,E12,E16,E20:E24)</f>
        <v>4827</v>
      </c>
      <c r="F25" s="67">
        <f t="shared" ref="F25:Z25" si="8">SUM(F11,F12,F16,F20:F24)</f>
        <v>800</v>
      </c>
      <c r="G25" s="81">
        <f t="shared" si="8"/>
        <v>3734</v>
      </c>
      <c r="H25" s="81">
        <f t="shared" si="8"/>
        <v>0</v>
      </c>
      <c r="I25" s="82">
        <f t="shared" si="8"/>
        <v>293</v>
      </c>
      <c r="J25" s="67">
        <f t="shared" si="8"/>
        <v>15046</v>
      </c>
      <c r="K25" s="91"/>
      <c r="L25" s="81">
        <f t="shared" si="8"/>
        <v>0</v>
      </c>
      <c r="M25" s="81">
        <f t="shared" si="8"/>
        <v>0</v>
      </c>
      <c r="N25" s="81">
        <f t="shared" si="8"/>
        <v>0</v>
      </c>
      <c r="O25" s="81">
        <f t="shared" si="8"/>
        <v>27</v>
      </c>
      <c r="P25" s="81">
        <f t="shared" si="8"/>
        <v>0</v>
      </c>
      <c r="Q25" s="81">
        <f t="shared" si="8"/>
        <v>0</v>
      </c>
      <c r="R25" s="81">
        <f t="shared" si="8"/>
        <v>0</v>
      </c>
      <c r="S25" s="81">
        <f t="shared" si="8"/>
        <v>0</v>
      </c>
      <c r="T25" s="81">
        <f t="shared" si="8"/>
        <v>0</v>
      </c>
      <c r="U25" s="81">
        <f t="shared" si="8"/>
        <v>-352</v>
      </c>
      <c r="V25" s="81">
        <f t="shared" si="8"/>
        <v>15371</v>
      </c>
      <c r="W25" s="81">
        <f t="shared" si="8"/>
        <v>0</v>
      </c>
      <c r="X25" s="81">
        <f t="shared" si="8"/>
        <v>0</v>
      </c>
      <c r="Y25" s="81">
        <f t="shared" si="8"/>
        <v>0</v>
      </c>
      <c r="Z25" s="82">
        <f t="shared" si="8"/>
        <v>0</v>
      </c>
    </row>
    <row r="26" spans="1:26">
      <c r="A26" s="56" t="s">
        <v>129</v>
      </c>
      <c r="B26" s="14" t="s">
        <v>138</v>
      </c>
      <c r="C26" s="14" t="s">
        <v>130</v>
      </c>
      <c r="D26" s="62">
        <v>25</v>
      </c>
      <c r="E26" s="70">
        <f>SUM(F26:I26)</f>
        <v>11746</v>
      </c>
      <c r="F26" s="66"/>
      <c r="G26" s="24"/>
      <c r="H26" s="24">
        <v>11746</v>
      </c>
      <c r="I26" s="24"/>
      <c r="J26" s="15">
        <f>SUM(L26:Z26)</f>
        <v>11746</v>
      </c>
      <c r="K26" s="89"/>
      <c r="L26" s="24"/>
      <c r="M26" s="24"/>
      <c r="N26" s="24">
        <v>11746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7"/>
    </row>
    <row r="27" spans="1:26">
      <c r="A27" s="56" t="s">
        <v>135</v>
      </c>
      <c r="B27" s="14" t="s">
        <v>136</v>
      </c>
      <c r="C27" s="14"/>
      <c r="D27" s="62">
        <v>25</v>
      </c>
      <c r="E27" s="70">
        <f>SUM(F27:I27)</f>
        <v>4690</v>
      </c>
      <c r="F27" s="80"/>
      <c r="G27" s="30"/>
      <c r="H27" s="30"/>
      <c r="I27" s="30">
        <v>4690</v>
      </c>
      <c r="J27" s="40">
        <f>SUM(L27:Z27)</f>
        <v>4690</v>
      </c>
      <c r="K27" s="89"/>
      <c r="L27" s="24"/>
      <c r="M27" s="24"/>
      <c r="N27" s="24"/>
      <c r="O27" s="24"/>
      <c r="P27" s="24"/>
      <c r="Q27" s="24">
        <v>4690</v>
      </c>
      <c r="R27" s="24"/>
      <c r="S27" s="24"/>
      <c r="T27" s="24"/>
      <c r="U27" s="24"/>
      <c r="V27" s="24"/>
      <c r="W27" s="24"/>
      <c r="X27" s="24"/>
      <c r="Y27" s="24"/>
      <c r="Z27" s="27"/>
    </row>
    <row r="28" spans="1:26">
      <c r="A28" s="65"/>
      <c r="B28" s="16" t="s">
        <v>132</v>
      </c>
      <c r="C28" s="16"/>
      <c r="D28" s="63"/>
      <c r="E28" s="67">
        <f>SUM(E26:E27)</f>
        <v>16436</v>
      </c>
      <c r="F28" s="67">
        <f t="shared" ref="F28:I28" si="9">SUM(F26:F27)</f>
        <v>0</v>
      </c>
      <c r="G28" s="81">
        <f t="shared" si="9"/>
        <v>0</v>
      </c>
      <c r="H28" s="81">
        <f t="shared" si="9"/>
        <v>11746</v>
      </c>
      <c r="I28" s="81">
        <f t="shared" si="9"/>
        <v>4690</v>
      </c>
      <c r="J28" s="18">
        <f>SUM(L28:Z28)</f>
        <v>16436</v>
      </c>
      <c r="K28" s="98"/>
      <c r="L28" s="29">
        <f>SUM(L26:L27)</f>
        <v>0</v>
      </c>
      <c r="M28" s="29">
        <f t="shared" ref="M28:Z28" si="10">SUM(M26:M27)</f>
        <v>0</v>
      </c>
      <c r="N28" s="29">
        <f t="shared" si="10"/>
        <v>11746</v>
      </c>
      <c r="O28" s="29">
        <f t="shared" si="10"/>
        <v>0</v>
      </c>
      <c r="P28" s="29">
        <f t="shared" si="10"/>
        <v>0</v>
      </c>
      <c r="Q28" s="29">
        <f t="shared" si="10"/>
        <v>4690</v>
      </c>
      <c r="R28" s="29">
        <f t="shared" si="10"/>
        <v>0</v>
      </c>
      <c r="S28" s="29">
        <f t="shared" si="10"/>
        <v>0</v>
      </c>
      <c r="T28" s="29">
        <f t="shared" si="10"/>
        <v>0</v>
      </c>
      <c r="U28" s="29">
        <f t="shared" si="10"/>
        <v>0</v>
      </c>
      <c r="V28" s="29">
        <f t="shared" si="10"/>
        <v>0</v>
      </c>
      <c r="W28" s="29">
        <f t="shared" si="10"/>
        <v>0</v>
      </c>
      <c r="X28" s="29">
        <f t="shared" si="10"/>
        <v>0</v>
      </c>
      <c r="Y28" s="29">
        <f t="shared" ref="Y28" si="11">SUM(Y26:Y27)</f>
        <v>0</v>
      </c>
      <c r="Z28" s="85">
        <f t="shared" si="10"/>
        <v>0</v>
      </c>
    </row>
    <row r="29" spans="1:26">
      <c r="A29" s="65"/>
      <c r="B29" s="16" t="s">
        <v>43</v>
      </c>
      <c r="C29" s="16"/>
      <c r="D29" s="63"/>
      <c r="E29" s="67">
        <f>SUM(E28,E25,E10)</f>
        <v>21263</v>
      </c>
      <c r="F29" s="67">
        <f t="shared" ref="F29:I29" si="12">SUM(F28,F25,F10)</f>
        <v>800</v>
      </c>
      <c r="G29" s="81">
        <f t="shared" si="12"/>
        <v>3734</v>
      </c>
      <c r="H29" s="81">
        <f t="shared" si="12"/>
        <v>11746</v>
      </c>
      <c r="I29" s="81">
        <f t="shared" si="12"/>
        <v>4983</v>
      </c>
      <c r="J29" s="68">
        <f>SUM(J28,J25,J10)</f>
        <v>5669</v>
      </c>
      <c r="K29" s="81">
        <f>SUM(K28,K25,K10)</f>
        <v>0</v>
      </c>
      <c r="L29" s="81">
        <f t="shared" ref="L29:Z29" si="13">SUM(L28,L25,L10)</f>
        <v>8198</v>
      </c>
      <c r="M29" s="81">
        <f t="shared" si="13"/>
        <v>2787</v>
      </c>
      <c r="N29" s="81">
        <f t="shared" si="13"/>
        <v>11746</v>
      </c>
      <c r="O29" s="81">
        <f t="shared" si="13"/>
        <v>27</v>
      </c>
      <c r="P29" s="81">
        <f t="shared" si="13"/>
        <v>930</v>
      </c>
      <c r="Q29" s="81">
        <f t="shared" si="13"/>
        <v>4690</v>
      </c>
      <c r="R29" s="81">
        <f t="shared" si="13"/>
        <v>0</v>
      </c>
      <c r="S29" s="81">
        <f t="shared" si="13"/>
        <v>0</v>
      </c>
      <c r="T29" s="81">
        <f t="shared" si="13"/>
        <v>0</v>
      </c>
      <c r="U29" s="81">
        <f t="shared" si="13"/>
        <v>-352</v>
      </c>
      <c r="V29" s="81">
        <f t="shared" si="13"/>
        <v>15371</v>
      </c>
      <c r="W29" s="81">
        <f t="shared" si="13"/>
        <v>129839</v>
      </c>
      <c r="X29" s="81">
        <f t="shared" si="13"/>
        <v>-6673</v>
      </c>
      <c r="Y29" s="81">
        <f t="shared" si="13"/>
        <v>-160894</v>
      </c>
      <c r="Z29" s="81">
        <f t="shared" si="13"/>
        <v>0</v>
      </c>
    </row>
    <row r="31" spans="1:26">
      <c r="A31" s="74" t="s">
        <v>111</v>
      </c>
      <c r="B31" s="60" t="s">
        <v>146</v>
      </c>
    </row>
    <row r="32" spans="1:26">
      <c r="A32" s="74" t="s">
        <v>113</v>
      </c>
      <c r="B32" s="59" t="s">
        <v>148</v>
      </c>
      <c r="C32" s="6"/>
      <c r="D32" s="6"/>
      <c r="E32" s="72"/>
      <c r="F32" s="6"/>
      <c r="G32" s="6"/>
      <c r="H32" s="6"/>
      <c r="I32" s="6"/>
    </row>
    <row r="33" spans="1:9">
      <c r="A33" s="74" t="s">
        <v>113</v>
      </c>
      <c r="B33" s="59" t="s">
        <v>147</v>
      </c>
      <c r="C33" s="6"/>
      <c r="D33" s="6"/>
      <c r="E33" s="72"/>
      <c r="F33" s="6"/>
      <c r="G33" s="6"/>
      <c r="H33" s="6"/>
      <c r="I33" s="6"/>
    </row>
    <row r="34" spans="1:9">
      <c r="A34" s="74" t="s">
        <v>113</v>
      </c>
      <c r="B34" s="59" t="s">
        <v>149</v>
      </c>
      <c r="C34" s="6"/>
      <c r="D34" s="6"/>
      <c r="E34" s="72"/>
      <c r="F34" s="6"/>
      <c r="G34" s="6"/>
      <c r="H34" s="6"/>
      <c r="I34" s="6"/>
    </row>
    <row r="35" spans="1:9">
      <c r="B35" s="59"/>
      <c r="C35" s="6"/>
      <c r="D35" s="6"/>
      <c r="E35" s="72"/>
      <c r="F35" s="6"/>
      <c r="G35" s="6"/>
      <c r="H35" s="6"/>
      <c r="I35" s="6"/>
    </row>
    <row r="36" spans="1:9">
      <c r="B36" s="3" t="s">
        <v>9</v>
      </c>
      <c r="C36" s="3"/>
      <c r="D36" s="3"/>
      <c r="E36" s="4"/>
      <c r="F36" s="3"/>
      <c r="G36" s="3"/>
      <c r="H36" s="3"/>
      <c r="I36" s="3"/>
    </row>
    <row r="37" spans="1:9">
      <c r="B37" s="3" t="s">
        <v>10</v>
      </c>
      <c r="C37" s="3"/>
      <c r="D37" s="3"/>
      <c r="E37" s="4"/>
      <c r="F37" s="3"/>
      <c r="G37" s="3"/>
      <c r="H37" s="3"/>
      <c r="I37" s="3"/>
    </row>
  </sheetData>
  <mergeCells count="2">
    <mergeCell ref="B1:Z1"/>
    <mergeCell ref="B2:Z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Lisa 1</vt:lpstr>
      <vt:lpstr>Lisa 2</vt:lpstr>
      <vt:lpstr>Lisa 3</vt:lpstr>
      <vt:lpstr>'Lisa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2013-02-15T12:07:49Z</dcterms:modified>
</cp:coreProperties>
</file>